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4" r:id="rId8"/>
    <sheet name="Data for 3D Profile" sheetId="13" r:id="rId9"/>
    <sheet name="Scatter Plot" sheetId="15" r:id="rId10"/>
    <sheet name="Volcano Plot" sheetId="16" r:id="rId11"/>
    <sheet name="Calculations" sheetId="12" r:id="rId12"/>
    <sheet name="Gene List" sheetId="17"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<sst xmlns="http://schemas.openxmlformats.org/spreadsheetml/2006/main" count="4172" uniqueCount="2521">
  <si>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</si>
  <si>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</si>
  <si>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QM017</t>
  </si>
  <si>
    <t>Plate</t>
  </si>
  <si>
    <t>Position</t>
  </si>
  <si>
    <t>Catalog #</t>
  </si>
  <si>
    <t>Mature miRNA Accession</t>
  </si>
  <si>
    <t>Mature miRNA ID</t>
  </si>
  <si>
    <t>Plate 1</t>
  </si>
  <si>
    <t>A01</t>
  </si>
  <si>
    <t>HmiRQP0044</t>
  </si>
  <si>
    <t>MIMAT0000416</t>
  </si>
  <si>
    <t>hsa-miR-1</t>
  </si>
  <si>
    <t>A02</t>
  </si>
  <si>
    <t>HmiRQP0021</t>
  </si>
  <si>
    <t>MIMAT0000099</t>
  </si>
  <si>
    <t>hsa-miR-101-3p</t>
  </si>
  <si>
    <t>A03</t>
  </si>
  <si>
    <t>HmiRQP0029</t>
  </si>
  <si>
    <t>MIMAT0000680</t>
  </si>
  <si>
    <t>hsa-miR-106b-5p</t>
  </si>
  <si>
    <t>A04</t>
  </si>
  <si>
    <t>HmiRQP0227</t>
  </si>
  <si>
    <t>MIMAT0000069</t>
  </si>
  <si>
    <t>hsa-miR-16-5p</t>
  </si>
  <si>
    <t>A05</t>
  </si>
  <si>
    <t>HmiRQP0074</t>
  </si>
  <si>
    <t>MIMAT0000422</t>
  </si>
  <si>
    <t>hsa-miR-124-3p</t>
  </si>
  <si>
    <t>A06</t>
  </si>
  <si>
    <t>HmiRQP0094</t>
  </si>
  <si>
    <t>MIMAT0000443</t>
  </si>
  <si>
    <t>hsa-miR-125a-5p</t>
  </si>
  <si>
    <t>A07</t>
  </si>
  <si>
    <t>HmiRQP0192</t>
  </si>
  <si>
    <t>MIMAT0000437</t>
  </si>
  <si>
    <t>hsa-miR-145-5p</t>
  </si>
  <si>
    <t>A08</t>
  </si>
  <si>
    <t>HmiRQP0214</t>
  </si>
  <si>
    <t>MIMAT0000439</t>
  </si>
  <si>
    <t>hsa-miR-153</t>
  </si>
  <si>
    <t>A09</t>
  </si>
  <si>
    <t>HmiRQP0219</t>
  </si>
  <si>
    <t>MIMAT0000452</t>
  </si>
  <si>
    <t>hsa-miR-154-5p</t>
  </si>
  <si>
    <t>A10</t>
  </si>
  <si>
    <t>HmiRQP0239</t>
  </si>
  <si>
    <t>MIMAT0000259</t>
  </si>
  <si>
    <t>hsa-miR-182-5p</t>
  </si>
  <si>
    <t>A11</t>
  </si>
  <si>
    <t>HmiRQP0244</t>
  </si>
  <si>
    <t>MIMAT0000261</t>
  </si>
  <si>
    <t>hsa-miR-183-5p</t>
  </si>
  <si>
    <t>A12</t>
  </si>
  <si>
    <t>HmiRQP0258</t>
  </si>
  <si>
    <t>MIMAT0000458</t>
  </si>
  <si>
    <t>hsa-miR-190a</t>
  </si>
  <si>
    <t>B01</t>
  </si>
  <si>
    <t>HmiRQP0332</t>
  </si>
  <si>
    <t>MIMAT0000077</t>
  </si>
  <si>
    <t>hsa-miR-22-3p</t>
  </si>
  <si>
    <t>B02</t>
  </si>
  <si>
    <t>HmiRQP0354</t>
  </si>
  <si>
    <t>MIMAT0000082</t>
  </si>
  <si>
    <t>hsa-miR-26a-5p</t>
  </si>
  <si>
    <t>B03</t>
  </si>
  <si>
    <t>HmiRQP0373</t>
  </si>
  <si>
    <t>MIMAT0000100</t>
  </si>
  <si>
    <t>hsa-miR-29b-3p</t>
  </si>
  <si>
    <t>B04</t>
  </si>
  <si>
    <t>HmiRQP0223</t>
  </si>
  <si>
    <t>MIMAT0000068</t>
  </si>
  <si>
    <t>hsa-miR-15a-5p</t>
  </si>
  <si>
    <t>B05</t>
  </si>
  <si>
    <t>HmiRQP0225</t>
  </si>
  <si>
    <t>MIMAT0000417</t>
  </si>
  <si>
    <t>hsa-miR-15b-5p</t>
  </si>
  <si>
    <t>B06</t>
  </si>
  <si>
    <t>HmiRQP0316</t>
  </si>
  <si>
    <t>MIMAT0000076</t>
  </si>
  <si>
    <t>hsa-miR-21-5p</t>
  </si>
  <si>
    <t>B07</t>
  </si>
  <si>
    <t>HmiRQP0317</t>
  </si>
  <si>
    <t>MIMAT0000267</t>
  </si>
  <si>
    <t>hsa-miR-210</t>
  </si>
  <si>
    <t>B08</t>
  </si>
  <si>
    <t>HmiRQP0349</t>
  </si>
  <si>
    <t>MIMAT0000080</t>
  </si>
  <si>
    <t>hsa-miR-24-3p</t>
  </si>
  <si>
    <t>B09</t>
  </si>
  <si>
    <t>HmiRQP0441</t>
  </si>
  <si>
    <t>MIMAT0004676</t>
  </si>
  <si>
    <t>hsa-miR-34b-3p</t>
  </si>
  <si>
    <t>B10</t>
  </si>
  <si>
    <t>HmiRQP0459</t>
  </si>
  <si>
    <t>MIMAT0000724</t>
  </si>
  <si>
    <t>hsa-miR-372</t>
  </si>
  <si>
    <t>B11</t>
  </si>
  <si>
    <t>HmiRQP0099</t>
  </si>
  <si>
    <t>MIMAT0000445</t>
  </si>
  <si>
    <t>hsa-miR-126-3p</t>
  </si>
  <si>
    <t>B12</t>
  </si>
  <si>
    <t>HmiRQP0161</t>
  </si>
  <si>
    <t>MIMAT0000426</t>
  </si>
  <si>
    <t>hsa-miR-132-3p</t>
  </si>
  <si>
    <t>C01</t>
  </si>
  <si>
    <t>HmiRQP0168</t>
  </si>
  <si>
    <t>MIMAT0000447</t>
  </si>
  <si>
    <t>hsa-miR-134</t>
  </si>
  <si>
    <t>C02</t>
  </si>
  <si>
    <t>HmiRQP0181</t>
  </si>
  <si>
    <t>MIMAT0000431</t>
  </si>
  <si>
    <t>hsa-miR-140-5p</t>
  </si>
  <si>
    <t>C03</t>
  </si>
  <si>
    <t>HmiRQP0185</t>
  </si>
  <si>
    <t>MIMAT0000433</t>
  </si>
  <si>
    <t>hsa-miR-142-5p</t>
  </si>
  <si>
    <t>C04</t>
  </si>
  <si>
    <t>HmiRQP0188</t>
  </si>
  <si>
    <t>MIMAT0000435</t>
  </si>
  <si>
    <t>hsa-miR-143-3p</t>
  </si>
  <si>
    <t>C05</t>
  </si>
  <si>
    <t>HmiRQP0252</t>
  </si>
  <si>
    <t>MIMAT0000457</t>
  </si>
  <si>
    <t>hsa-miR-188-5p</t>
  </si>
  <si>
    <t>C06</t>
  </si>
  <si>
    <t>HmiRQP0283</t>
  </si>
  <si>
    <t>MIMAT0000461</t>
  </si>
  <si>
    <t>hsa-miR-195-5p</t>
  </si>
  <si>
    <t>C07</t>
  </si>
  <si>
    <t>HmiRQP0327</t>
  </si>
  <si>
    <t>MIMAT0000275</t>
  </si>
  <si>
    <t>hsa-miR-218-5p</t>
  </si>
  <si>
    <t>C08</t>
  </si>
  <si>
    <t>HmiRQP0338</t>
  </si>
  <si>
    <t>MIMAT0000278</t>
  </si>
  <si>
    <t>hsa-miR-221-3p</t>
  </si>
  <si>
    <t>C09</t>
  </si>
  <si>
    <t>HmiRQP0342</t>
  </si>
  <si>
    <t>MIMAT0000280</t>
  </si>
  <si>
    <t>hsa-miR-223-3p</t>
  </si>
  <si>
    <t>C10</t>
  </si>
  <si>
    <t>HmiRQP0421</t>
  </si>
  <si>
    <t>MIMAT0000765</t>
  </si>
  <si>
    <t>hsa-miR-335-5p</t>
  </si>
  <si>
    <t>C11</t>
  </si>
  <si>
    <t>HmiRQP0440</t>
  </si>
  <si>
    <t>MIMAT0000255</t>
  </si>
  <si>
    <t>hsa-miR-34a-5p</t>
  </si>
  <si>
    <t>C12</t>
  </si>
  <si>
    <t>HmiRQP0832</t>
  </si>
  <si>
    <t>MIMAT0000092</t>
  </si>
  <si>
    <t>hsa-miR-92a-3p</t>
  </si>
  <si>
    <t>D01</t>
  </si>
  <si>
    <t>HmiRQP0837</t>
  </si>
  <si>
    <t>MIMAT0000093</t>
  </si>
  <si>
    <t>hsa-miR-93-5p</t>
  </si>
  <si>
    <t>D02</t>
  </si>
  <si>
    <t>HmiRQP0002</t>
  </si>
  <si>
    <t>MIMAT0000062</t>
  </si>
  <si>
    <t>hsa-let-7a-5p</t>
  </si>
  <si>
    <t>D03</t>
  </si>
  <si>
    <t>HmiRQP0010</t>
  </si>
  <si>
    <t>MIMAT0000066</t>
  </si>
  <si>
    <t>hsa-let-7e-5p</t>
  </si>
  <si>
    <t>D04</t>
  </si>
  <si>
    <t>HmiRQP0012</t>
  </si>
  <si>
    <t>MIMAT0000067</t>
  </si>
  <si>
    <t>hsa-let-7f-5p</t>
  </si>
  <si>
    <t>D05</t>
  </si>
  <si>
    <t>HmiRQP0325</t>
  </si>
  <si>
    <t>MIMAT0000274</t>
  </si>
  <si>
    <t>hsa-miR-217</t>
  </si>
  <si>
    <t>D06</t>
  </si>
  <si>
    <t>HmiRQP0509</t>
  </si>
  <si>
    <t>MIMAT0001631</t>
  </si>
  <si>
    <t>hsa-miR-451a</t>
  </si>
  <si>
    <t>D07</t>
  </si>
  <si>
    <t>HmiRQP0156</t>
  </si>
  <si>
    <t>MIMAT0000425</t>
  </si>
  <si>
    <t>hsa-miR-130a-3p</t>
  </si>
  <si>
    <t>D08</t>
  </si>
  <si>
    <t>HmiRQP0444</t>
  </si>
  <si>
    <t>MIMAT0000686</t>
  </si>
  <si>
    <t>hsa-miR-34c-5p</t>
  </si>
  <si>
    <t>D09</t>
  </si>
  <si>
    <t>HmiRQP0291</t>
  </si>
  <si>
    <t>MIMAT0000263</t>
  </si>
  <si>
    <t>hsa-miR-199b-5p</t>
  </si>
  <si>
    <t>D10</t>
  </si>
  <si>
    <t>HmiRQP0398</t>
  </si>
  <si>
    <t>MIMAT0000245</t>
  </si>
  <si>
    <t>hsa-miR-30d-5p</t>
  </si>
  <si>
    <t>D11</t>
  </si>
  <si>
    <t>HmiRQP0434</t>
  </si>
  <si>
    <t>MIMAT0004692</t>
  </si>
  <si>
    <t>hsa-miR-340-5p</t>
  </si>
  <si>
    <t>D12</t>
  </si>
  <si>
    <t>HmiRQP0413</t>
  </si>
  <si>
    <t>MIMAT0000771</t>
  </si>
  <si>
    <t>hsa-miR-325</t>
  </si>
  <si>
    <t>E01</t>
  </si>
  <si>
    <t>HmiRQP0334</t>
  </si>
  <si>
    <t>MIMAT0000277</t>
  </si>
  <si>
    <t>hsa-miR-220a</t>
  </si>
  <si>
    <t>E02</t>
  </si>
  <si>
    <t>HmiRQP0305</t>
  </si>
  <si>
    <t>MIMAT0000264</t>
  </si>
  <si>
    <t>hsa-miR-203</t>
  </si>
  <si>
    <t>E03</t>
  </si>
  <si>
    <t>HmiRQP0339</t>
  </si>
  <si>
    <t>MIMAT0000279</t>
  </si>
  <si>
    <t>hsa-miR-222-3p</t>
  </si>
  <si>
    <t>E04</t>
  </si>
  <si>
    <t>HmiRQP0212</t>
  </si>
  <si>
    <t>MIMAT0004697</t>
  </si>
  <si>
    <t>hsa-miR-151a-5p</t>
  </si>
  <si>
    <t>E05</t>
  </si>
  <si>
    <t>HmiRQP0125</t>
  </si>
  <si>
    <t>MIMAT0000424</t>
  </si>
  <si>
    <t>hsa-miR-128</t>
  </si>
  <si>
    <t>E06</t>
  </si>
  <si>
    <t>HmiRQP0211</t>
  </si>
  <si>
    <t>MIMAT0000757</t>
  </si>
  <si>
    <t>hsa-miR-151a-3p</t>
  </si>
  <si>
    <t>E07</t>
  </si>
  <si>
    <t>HmiRQP0221</t>
  </si>
  <si>
    <t>MIMAT0000646</t>
  </si>
  <si>
    <t>hsa-miR-155-5p</t>
  </si>
  <si>
    <t>E08</t>
  </si>
  <si>
    <t>HmiRQP0435</t>
  </si>
  <si>
    <t>MIMAT0004694</t>
  </si>
  <si>
    <t>hsa-miR-342-5p</t>
  </si>
  <si>
    <t>E09</t>
  </si>
  <si>
    <t>HmiRQP0336</t>
  </si>
  <si>
    <t>MIMAT0004915</t>
  </si>
  <si>
    <t>hsa-miR-220c</t>
  </si>
  <si>
    <t>E10</t>
  </si>
  <si>
    <t>HmiRQP0199</t>
  </si>
  <si>
    <t>MIMAT0000251</t>
  </si>
  <si>
    <t>hsa-miR-147a</t>
  </si>
  <si>
    <t>E11</t>
  </si>
  <si>
    <t>HmiRQP0452</t>
  </si>
  <si>
    <t>MIMAT0000719</t>
  </si>
  <si>
    <t>hsa-miR-367-3p</t>
  </si>
  <si>
    <t>E12</t>
  </si>
  <si>
    <t>HmiRQP0430</t>
  </si>
  <si>
    <t>MIMAT0000091</t>
  </si>
  <si>
    <t>hsa-miR-33a-5p</t>
  </si>
  <si>
    <t>F01</t>
  </si>
  <si>
    <t>HmiRQP0335</t>
  </si>
  <si>
    <t>MIMAT0004908</t>
  </si>
  <si>
    <t>hsa-miR-220b</t>
  </si>
  <si>
    <t>F02</t>
  </si>
  <si>
    <t>HmiRQP0494</t>
  </si>
  <si>
    <t>MIMAT0001341</t>
  </si>
  <si>
    <t>hsa-miR-424-5p</t>
  </si>
  <si>
    <t>F03</t>
  </si>
  <si>
    <t>HmiRQP0783</t>
  </si>
  <si>
    <t>MIMAT0004926</t>
  </si>
  <si>
    <t>hsa-miR-708-5p</t>
  </si>
  <si>
    <t>F04</t>
  </si>
  <si>
    <t>HmiRQP0245</t>
  </si>
  <si>
    <t>MIMAT0000454</t>
  </si>
  <si>
    <t>hsa-miR-184</t>
  </si>
  <si>
    <t>F05</t>
  </si>
  <si>
    <t>HmiRQP0210</t>
  </si>
  <si>
    <t>MIMAT0000451</t>
  </si>
  <si>
    <t>hsa-miR-150-5p</t>
  </si>
  <si>
    <t>F06</t>
  </si>
  <si>
    <t>HmiRQP0346</t>
  </si>
  <si>
    <t>MIMAT0000418</t>
  </si>
  <si>
    <t>hsa-miR-23b-3p</t>
  </si>
  <si>
    <t>F07</t>
  </si>
  <si>
    <t>HmiRQP0182</t>
  </si>
  <si>
    <t>MIMAT0004597</t>
  </si>
  <si>
    <t>hsa-miR-140-3p</t>
  </si>
  <si>
    <t>F08</t>
  </si>
  <si>
    <t>HmiRQP0412</t>
  </si>
  <si>
    <t>MIMAT0000761</t>
  </si>
  <si>
    <t>hsa-miR-324-5p</t>
  </si>
  <si>
    <t>F09</t>
  </si>
  <si>
    <t>HmiRQP0419</t>
  </si>
  <si>
    <t>MIMAT0004700</t>
  </si>
  <si>
    <t>hsa-miR-331-5p</t>
  </si>
  <si>
    <t>F10</t>
  </si>
  <si>
    <t>HmiRQP0443</t>
  </si>
  <si>
    <t>MIMAT0004677</t>
  </si>
  <si>
    <t>hsa-miR-34c-3p</t>
  </si>
  <si>
    <t>F11</t>
  </si>
  <si>
    <t>HmiRQP0420</t>
  </si>
  <si>
    <t>MIMAT0000760</t>
  </si>
  <si>
    <t>hsa-miR-331-3p</t>
  </si>
  <si>
    <t>F12</t>
  </si>
  <si>
    <t>HmiRQP0436</t>
  </si>
  <si>
    <t>MIMAT0000753</t>
  </si>
  <si>
    <t>hsa-miR-342-3p</t>
  </si>
  <si>
    <t>G01</t>
  </si>
  <si>
    <t>HmiRQP0093</t>
  </si>
  <si>
    <t>MIMAT0004602</t>
  </si>
  <si>
    <t>hsa-miR-125a-3p</t>
  </si>
  <si>
    <t>G02</t>
  </si>
  <si>
    <t>HmiRQP0414</t>
  </si>
  <si>
    <t>MIMAT0000756</t>
  </si>
  <si>
    <t>hsa-miR-326</t>
  </si>
  <si>
    <t>G03</t>
  </si>
  <si>
    <t>HmiRQP0253</t>
  </si>
  <si>
    <t>MIMAT0004613</t>
  </si>
  <si>
    <t>hsa-miR-188-3p</t>
  </si>
  <si>
    <t>G04</t>
  </si>
  <si>
    <t>HmiRQP0415</t>
  </si>
  <si>
    <t>MIMAT0000752</t>
  </si>
  <si>
    <t>hsa-miR-328</t>
  </si>
  <si>
    <t>G05</t>
  </si>
  <si>
    <t>HmiRQP0015</t>
  </si>
  <si>
    <t>MIMAT0000414</t>
  </si>
  <si>
    <t>hsa-let-7g-5p</t>
  </si>
  <si>
    <t>G06</t>
  </si>
  <si>
    <t>HmiRQP0463</t>
  </si>
  <si>
    <t>MIMAT0000727</t>
  </si>
  <si>
    <t>hsa-miR-374a-5p</t>
  </si>
  <si>
    <t>G07</t>
  </si>
  <si>
    <t>HmiRQP0464</t>
  </si>
  <si>
    <t>MIMAT0004955</t>
  </si>
  <si>
    <t>hsa-miR-374b-5p</t>
  </si>
  <si>
    <t>G08</t>
  </si>
  <si>
    <t>HmiRQP0017</t>
  </si>
  <si>
    <t>MIMAT0000415</t>
  </si>
  <si>
    <t>hsa-let-7i-5p</t>
  </si>
  <si>
    <t>G09</t>
  </si>
  <si>
    <t>HmiRQP0007</t>
  </si>
  <si>
    <t>MIMAT0000065</t>
  </si>
  <si>
    <t>hsa-let-7d-5p</t>
  </si>
  <si>
    <t>G10</t>
  </si>
  <si>
    <t>HmiRQP0853</t>
  </si>
  <si>
    <t>MIMAT0000096</t>
  </si>
  <si>
    <t>hsa-miR-98</t>
  </si>
  <si>
    <t>G11</t>
  </si>
  <si>
    <t>HmiRQP0184</t>
  </si>
  <si>
    <t>MIMAT0000432</t>
  </si>
  <si>
    <t>hsa-miR-141-3p</t>
  </si>
  <si>
    <t>G12</t>
  </si>
  <si>
    <t>HmiRQP0312</t>
  </si>
  <si>
    <t>MIMAT0000075</t>
  </si>
  <si>
    <t>hsa-miR-20a-5p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</si>
  <si>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</si>
  <si>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</si>
  <si>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</si>
  <si>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</si>
  <si>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</si>
  <si>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</si>
  <si>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</si>
  <si>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</si>
  <si>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</si>
  <si>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</si>
  <si>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</si>
  <si>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</si>
  <si>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</si>
  <si>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</si>
  <si>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</si>
  <si>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</si>
  <si>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</si>
  <si>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</si>
  <si>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</si>
  <si>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</si>
  <si>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</si>
  <si>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</si>
  <si>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</si>
  <si>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</si>
  <si>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</si>
  <si>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</si>
  <si>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</si>
  <si>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</si>
  <si>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</si>
  <si>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</si>
  <si>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</si>
  <si>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</si>
  <si>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</si>
  <si>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Plate 2</t>
  </si>
  <si>
    <t>HmiRQP0408</t>
  </si>
  <si>
    <t>MIMAT0006764</t>
  </si>
  <si>
    <t>hsa-miR-320d</t>
  </si>
  <si>
    <t>HmiRQP0387</t>
  </si>
  <si>
    <t>MIMAT0000718</t>
  </si>
  <si>
    <t>hsa-miR-302d-3p</t>
  </si>
  <si>
    <t>HmiRQP0196</t>
  </si>
  <si>
    <t>MIMAT0000449</t>
  </si>
  <si>
    <t>hsa-miR-146a-5p</t>
  </si>
  <si>
    <t>HmiRQP0314</t>
  </si>
  <si>
    <t>MIMAT0001413</t>
  </si>
  <si>
    <t>hsa-miR-20b-5p</t>
  </si>
  <si>
    <t>HmiRQP0274</t>
  </si>
  <si>
    <t>MIMAT0000222</t>
  </si>
  <si>
    <t>hsa-miR-192-5p</t>
  </si>
  <si>
    <t>HmiRQP0407</t>
  </si>
  <si>
    <t>MIMAT0005793</t>
  </si>
  <si>
    <t>hsa-miR-320c</t>
  </si>
  <si>
    <t>HmiRQP0306</t>
  </si>
  <si>
    <t>MIMAT0000265</t>
  </si>
  <si>
    <t>hsa-miR-204-5p</t>
  </si>
  <si>
    <t>HmiRQP0290</t>
  </si>
  <si>
    <t>MIMAT0000231</t>
  </si>
  <si>
    <t>hsa-miR-199a-5p</t>
  </si>
  <si>
    <t>HmiRQP0159</t>
  </si>
  <si>
    <t>MIMAT0000691</t>
  </si>
  <si>
    <t>hsa-miR-130b-3p</t>
  </si>
  <si>
    <t>HmiRQP0032</t>
  </si>
  <si>
    <t>MIMAT0000253</t>
  </si>
  <si>
    <t>hsa-miR-10a-5p</t>
  </si>
  <si>
    <t>HmiRQP0034</t>
  </si>
  <si>
    <t>MIMAT0000254</t>
  </si>
  <si>
    <t>hsa-miR-10b-5p</t>
  </si>
  <si>
    <t>HmiRQP0006</t>
  </si>
  <si>
    <t>MIMAT0000064</t>
  </si>
  <si>
    <t>hsa-let-7c</t>
  </si>
  <si>
    <t>HmiRQP0004</t>
  </si>
  <si>
    <t>MIMAT0000063</t>
  </si>
  <si>
    <t>hsa-let-7b-5p</t>
  </si>
  <si>
    <t>HmiRQP0284</t>
  </si>
  <si>
    <t>MIMAT0000226</t>
  </si>
  <si>
    <t>hsa-miR-196a-5p</t>
  </si>
  <si>
    <t>HmiRQP0026</t>
  </si>
  <si>
    <t>MIMAT0000103</t>
  </si>
  <si>
    <t>hsa-miR-106a-5p</t>
  </si>
  <si>
    <t>HmiRQP0235</t>
  </si>
  <si>
    <t>MIMAT0000258</t>
  </si>
  <si>
    <t>hsa-miR-181c-5p</t>
  </si>
  <si>
    <t>HmiRQP0230</t>
  </si>
  <si>
    <t>MIMAT0000070</t>
  </si>
  <si>
    <t>hsa-miR-17-5p</t>
  </si>
  <si>
    <t>HmiRQP0371</t>
  </si>
  <si>
    <t>MIMAT0000086</t>
  </si>
  <si>
    <t>hsa-miR-29a-3p</t>
  </si>
  <si>
    <t>HmiRQP0375</t>
  </si>
  <si>
    <t>MIMAT0000681</t>
  </si>
  <si>
    <t>hsa-miR-29c-3p</t>
  </si>
  <si>
    <t>HmiRQP0286</t>
  </si>
  <si>
    <t>MIMAT0001080</t>
  </si>
  <si>
    <t>hsa-miR-196b-5p</t>
  </si>
  <si>
    <t>HmiRQP0361</t>
  </si>
  <si>
    <t>MIMAT0000419</t>
  </si>
  <si>
    <t>hsa-miR-27b-3p</t>
  </si>
  <si>
    <t>HmiRQP0293</t>
  </si>
  <si>
    <t>MIMAT0000073</t>
  </si>
  <si>
    <t>hsa-miR-19a-3p</t>
  </si>
  <si>
    <t>HmiRQP0359</t>
  </si>
  <si>
    <t>MIMAT0000084</t>
  </si>
  <si>
    <t>hsa-miR-27a-3p</t>
  </si>
  <si>
    <t>HmiRQP0232</t>
  </si>
  <si>
    <t>MIMAT0000256</t>
  </si>
  <si>
    <t>hsa-miR-181a-5p</t>
  </si>
  <si>
    <t>HmiRQP0022</t>
  </si>
  <si>
    <t>MIMAT0000101</t>
  </si>
  <si>
    <t>hsa-miR-103a-3p</t>
  </si>
  <si>
    <t>HmiRQP0030</t>
  </si>
  <si>
    <t>MIMAT0000104</t>
  </si>
  <si>
    <t>hsa-miR-107</t>
  </si>
  <si>
    <t>HmiRQP0295</t>
  </si>
  <si>
    <t>MIMAT0000074</t>
  </si>
  <si>
    <t>hsa-miR-19b-3p</t>
  </si>
  <si>
    <t>HmiRQP0234</t>
  </si>
  <si>
    <t>MIMAT0000257</t>
  </si>
  <si>
    <t>hsa-miR-181b-5p</t>
  </si>
  <si>
    <t>HmiRQP0344</t>
  </si>
  <si>
    <t>MIMAT0000078</t>
  </si>
  <si>
    <t>hsa-miR-23a-3p</t>
  </si>
  <si>
    <t>HmiRQP0405</t>
  </si>
  <si>
    <t>MIMAT0000510</t>
  </si>
  <si>
    <t>hsa-miR-320a</t>
  </si>
  <si>
    <t>HmiRQP0406</t>
  </si>
  <si>
    <t>MIMAT0005792</t>
  </si>
  <si>
    <t>hsa-miR-320b</t>
  </si>
  <si>
    <t>HmiRQP0462</t>
  </si>
  <si>
    <t>MIMAT0004688</t>
  </si>
  <si>
    <t>hsa-miR-374a-3p</t>
  </si>
  <si>
    <t>HmiRQP0236</t>
  </si>
  <si>
    <t>MIMAT0004559</t>
  </si>
  <si>
    <t>hsa-miR-181c-3p</t>
  </si>
  <si>
    <t>HmiRQP0275</t>
  </si>
  <si>
    <t>MIMAT0004543</t>
  </si>
  <si>
    <t>hsa-miR-192-3p</t>
  </si>
  <si>
    <t>HmiRQP0233</t>
  </si>
  <si>
    <t>MIMAT0004558</t>
  </si>
  <si>
    <t>hsa-miR-181a-2-3p</t>
  </si>
  <si>
    <t>HmiRQP0439</t>
  </si>
  <si>
    <t>MIMAT0004557</t>
  </si>
  <si>
    <t>hsa-miR-34a-3p</t>
  </si>
  <si>
    <t>HmiRQP0337</t>
  </si>
  <si>
    <t>MIMAT0004568</t>
  </si>
  <si>
    <t>hsa-miR-221-5p</t>
  </si>
  <si>
    <t>HmiRQP0001</t>
  </si>
  <si>
    <t>MIMAT0004481</t>
  </si>
  <si>
    <t>hsa-let-7a-3p</t>
  </si>
  <si>
    <t>HmiRQP0003</t>
  </si>
  <si>
    <t>MIMAT0004482</t>
  </si>
  <si>
    <t>hsa-let-7b-3p</t>
  </si>
  <si>
    <t>HmiRQP0005</t>
  </si>
  <si>
    <t>MIMAT0004483</t>
  </si>
  <si>
    <t>hsa-let-7c*</t>
  </si>
  <si>
    <t>HmiRQP0008</t>
  </si>
  <si>
    <t>MIMAT0004484</t>
  </si>
  <si>
    <t>hsa-let-7d-3p</t>
  </si>
  <si>
    <t>HmiRQP0009</t>
  </si>
  <si>
    <t>MIMAT0004485</t>
  </si>
  <si>
    <t>hsa-let-7e-3p</t>
  </si>
  <si>
    <t>HmiRQP0011</t>
  </si>
  <si>
    <t>MIMAT0004486</t>
  </si>
  <si>
    <t>hsa-let-7f-1-3p</t>
  </si>
  <si>
    <t>HmiRQP0013</t>
  </si>
  <si>
    <t>MIMAT0004487</t>
  </si>
  <si>
    <t>hsa-let-7f-2-3p</t>
  </si>
  <si>
    <t>HmiRQP0016</t>
  </si>
  <si>
    <t>MIMAT0004585</t>
  </si>
  <si>
    <t>hsa-let-7i-3p</t>
  </si>
  <si>
    <t>HmiRQP0028</t>
  </si>
  <si>
    <t>MIMAT0004672</t>
  </si>
  <si>
    <t>hsa-miR-106b-3p</t>
  </si>
  <si>
    <t>HmiRQP0031</t>
  </si>
  <si>
    <t>MIMAT0004555</t>
  </si>
  <si>
    <t>hsa-miR-10a-3p</t>
  </si>
  <si>
    <t>HmiRQP0033</t>
  </si>
  <si>
    <t>MIMAT0004556</t>
  </si>
  <si>
    <t>hsa-miR-10b-3p</t>
  </si>
  <si>
    <t>HmiRQP0073</t>
  </si>
  <si>
    <t>MIMAT0004591</t>
  </si>
  <si>
    <t>hsa-miR-124-5p</t>
  </si>
  <si>
    <t>HmiRQP0158</t>
  </si>
  <si>
    <t>MIMAT0004680</t>
  </si>
  <si>
    <t>hsa-miR-130b-5p</t>
  </si>
  <si>
    <t>HmiRQP0160</t>
  </si>
  <si>
    <t>MIMAT0004594</t>
  </si>
  <si>
    <t>hsa-miR-132-5p</t>
  </si>
  <si>
    <t>HmiRQP0187</t>
  </si>
  <si>
    <t>MIMAT0004599</t>
  </si>
  <si>
    <t>hsa-miR-143-5p</t>
  </si>
  <si>
    <t>HmiRQP0191</t>
  </si>
  <si>
    <t>MIMAT0004601</t>
  </si>
  <si>
    <t>hsa-miR-145-3p</t>
  </si>
  <si>
    <t>HmiRQP0220</t>
  </si>
  <si>
    <t>MIMAT0004658</t>
  </si>
  <si>
    <t>hsa-miR-155-3p</t>
  </si>
  <si>
    <t>HmiRQP0311</t>
  </si>
  <si>
    <t>MIMAT0004493</t>
  </si>
  <si>
    <t>hsa-miR-20a-3p</t>
  </si>
  <si>
    <t>HmiRQP0333</t>
  </si>
  <si>
    <t>MIMAT0004495</t>
  </si>
  <si>
    <t>hsa-miR-22-5p</t>
  </si>
  <si>
    <t>HmiRQP0341</t>
  </si>
  <si>
    <t>MIMAT0004570</t>
  </si>
  <si>
    <t>hsa-miR-223-5p</t>
  </si>
  <si>
    <t>HmiRQP0345</t>
  </si>
  <si>
    <t>MIMAT0004496</t>
  </si>
  <si>
    <t>hsa-miR-23a-5p</t>
  </si>
  <si>
    <t>HmiRQP0347</t>
  </si>
  <si>
    <t>MIMAT0004587</t>
  </si>
  <si>
    <t>hsa-miR-23b-5p</t>
  </si>
  <si>
    <t>HmiRQP0348</t>
  </si>
  <si>
    <t>MIMAT0000079</t>
  </si>
  <si>
    <t>hsa-miR-24-1-5p</t>
  </si>
  <si>
    <t>HmiRQP0360</t>
  </si>
  <si>
    <t>MIMAT0004588</t>
  </si>
  <si>
    <t>hsa-miR-27b-5p</t>
  </si>
  <si>
    <t>HmiRQP0370</t>
  </si>
  <si>
    <t>MIMAT0004503</t>
  </si>
  <si>
    <t>hsa-miR-29a-5p</t>
  </si>
  <si>
    <t>HmiRQP0372</t>
  </si>
  <si>
    <t>MIMAT0004514</t>
  </si>
  <si>
    <t>hsa-miR-29b-1-5p</t>
  </si>
  <si>
    <t>HmiRQP0374</t>
  </si>
  <si>
    <t>MIMAT0004515</t>
  </si>
  <si>
    <t>hsa-miR-29b-2-5p</t>
  </si>
  <si>
    <t>HmiRQP0376</t>
  </si>
  <si>
    <t>MIMAT0004673</t>
  </si>
  <si>
    <t>hsa-miR-29c-5p</t>
  </si>
  <si>
    <t>HmiRQP0397</t>
  </si>
  <si>
    <t>MIMAT0004551</t>
  </si>
  <si>
    <t>hsa-miR-30d-3p</t>
  </si>
  <si>
    <t>HmiRQP0422</t>
  </si>
  <si>
    <t>MIMAT0004703</t>
  </si>
  <si>
    <t>hsa-miR-335-3p</t>
  </si>
  <si>
    <t>HmiRQP0429</t>
  </si>
  <si>
    <t>MIMAT0004506</t>
  </si>
  <si>
    <t>hsa-miR-33a-3p</t>
  </si>
  <si>
    <t>HmiRQP0442</t>
  </si>
  <si>
    <t>MIMAT0000685</t>
  </si>
  <si>
    <t>hsa-miR-34b-5p</t>
  </si>
  <si>
    <t>HmiRQP0453</t>
  </si>
  <si>
    <t>MIMAT0004686</t>
  </si>
  <si>
    <t>hsa-miR-367-5p</t>
  </si>
  <si>
    <t>HmiRQP0465</t>
  </si>
  <si>
    <t>MIMAT0004956</t>
  </si>
  <si>
    <t>hsa-miR-374b-3p</t>
  </si>
  <si>
    <t>HmiRQP0493</t>
  </si>
  <si>
    <t>MIMAT0004749</t>
  </si>
  <si>
    <t>hsa-miR-424-3p</t>
  </si>
  <si>
    <t>HmiRQP0784</t>
  </si>
  <si>
    <t>MIMAT0004927</t>
  </si>
  <si>
    <t>hsa-miR-708-3p</t>
  </si>
  <si>
    <t>HmiRQP1309</t>
  </si>
  <si>
    <t>MIMAT0010195</t>
  </si>
  <si>
    <t>hsa-let-7a-2-3p</t>
  </si>
  <si>
    <t>HmiRQP1523</t>
  </si>
  <si>
    <t>MIMAT0015072</t>
  </si>
  <si>
    <t>hsa-miR-320e</t>
  </si>
  <si>
    <t>HmiRQP0157</t>
  </si>
  <si>
    <t>MIMAT0004593</t>
  </si>
  <si>
    <t>hsa-miR-130a-5p</t>
  </si>
  <si>
    <t>HmiRQP0183</t>
  </si>
  <si>
    <t>MIMAT0004598</t>
  </si>
  <si>
    <t>hsa-miR-141-5p</t>
  </si>
  <si>
    <t>HmiRQP0209</t>
  </si>
  <si>
    <t>MIMAT0004610</t>
  </si>
  <si>
    <t>hsa-miR-150-3p</t>
  </si>
  <si>
    <t>HmiRQP0222</t>
  </si>
  <si>
    <t>MIMAT0004488</t>
  </si>
  <si>
    <t>hsa-miR-15a-3p</t>
  </si>
  <si>
    <t>HmiRQP0224</t>
  </si>
  <si>
    <t>MIMAT0004586</t>
  </si>
  <si>
    <t>hsa-miR-15b-3p</t>
  </si>
  <si>
    <t>HmiRQP0226</t>
  </si>
  <si>
    <t>MIMAT0004489</t>
  </si>
  <si>
    <t>hsa-miR-16-1-3p</t>
  </si>
  <si>
    <t>HmiRQP0228</t>
  </si>
  <si>
    <t>MIMAT0004518</t>
  </si>
  <si>
    <t>hsa-miR-16-2-3p</t>
  </si>
  <si>
    <t>HmiRQP0229</t>
  </si>
  <si>
    <t>MIMAT0000071</t>
  </si>
  <si>
    <t>hsa-miR-17-3p</t>
  </si>
  <si>
    <t>HmiRQP0243</t>
  </si>
  <si>
    <t>MIMAT0004560</t>
  </si>
  <si>
    <t>hsa-miR-183-3p</t>
  </si>
  <si>
    <t>miRNA ID</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</si>
  <si>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</si>
  <si>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</si>
  <si>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</si>
  <si>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</si>
  <si>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</si>
  <si>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</si>
  <si>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</si>
  <si>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</si>
  <si>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</si>
  <si>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</si>
  <si>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</si>
  <si>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</si>
  <si>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</si>
  <si>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</si>
  <si>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</si>
  <si>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</si>
  <si>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</si>
  <si>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</si>
  <si>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</si>
  <si>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</si>
  <si>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</si>
  <si>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</si>
  <si>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</si>
  <si>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</si>
  <si>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</si>
  <si>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</si>
  <si>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</si>
  <si>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t>1. PCR Array Reproducibility:</t>
  </si>
  <si>
    <t>AVG exp(1-10)</t>
  </si>
  <si>
    <t>ST DEV exp(1-10)</t>
  </si>
  <si>
    <t>Average Ct (PCR)</t>
  </si>
  <si>
    <t>ST DEV Ct (PCR)</t>
  </si>
  <si>
    <t xml:space="preserve"> -- </t>
  </si>
  <si>
    <t>Average Ct (RT)</t>
  </si>
  <si>
    <t>ST DEV Ct (RT)</t>
  </si>
  <si>
    <t>2. Reverse Transcription Control (RT):</t>
  </si>
  <si>
    <t>AVG RT</t>
  </si>
  <si>
    <t>RT Efficiency</t>
  </si>
  <si>
    <t>3. PCR:</t>
  </si>
  <si>
    <t>AVG PCR</t>
  </si>
  <si>
    <t>PCR Efficiency</t>
  </si>
  <si>
    <t>4. Negetive Control (NC):</t>
  </si>
  <si>
    <t>Negetive Control</t>
  </si>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</sst>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right style="medium"/>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28"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3"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2" fillId="0" borderId="7" applyNumberFormat="0" applyFill="0" applyProtection="0">
      <alignment/>
    </xf>
    <xf numFmtId="0" fontId="26"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cellStyleXfs>
  <cellXfs count="179">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33" borderId="16" xfId="0" applyFill="1" applyBorder="1" applyAlignment="1">
      <alignment horizontal="center"/>
    </xf>
    <xf numFmtId="177" fontId="0" fillId="33" borderId="36"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0" fontId="0" fillId="0" borderId="18" xfId="0" applyBorder="1" applyAlignment="1">
      <alignment horizontal="center"/>
    </xf>
    <xf numFmtId="0" fontId="0" fillId="0" borderId="16" xfId="0" applyBorder="1" applyAlignment="1">
      <alignment horizontal="center"/>
    </xf>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1" fillId="37" borderId="27"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10" xfId="0" applyFont="1" applyFill="1" applyBorder="1" applyAlignment="1">
      <alignment horizontal="center" vertical="center"/>
    </xf>
    <xf numFmtId="0" fontId="13" fillId="33" borderId="21" xfId="0" applyFont="1" applyFill="1" applyBorder="1" applyAlignment="1">
      <alignment horizontal="center" vertical="center" textRotation="90"/>
    </xf>
    <xf numFmtId="0" fontId="14" fillId="0" borderId="37" xfId="0" applyFont="1" applyBorder="1" applyAlignment="1">
      <alignment horizontal="left"/>
    </xf>
    <xf numFmtId="0" fontId="14" fillId="0" borderId="37" xfId="0" applyFont="1" applyBorder="1" applyAlignment="1">
      <alignment horizontal="justify"/>
    </xf>
    <xf numFmtId="0" fontId="13" fillId="33" borderId="23" xfId="0" applyFont="1" applyFill="1" applyBorder="1" applyAlignment="1">
      <alignment horizontal="center" vertical="center" textRotation="90"/>
    </xf>
    <xf numFmtId="0" fontId="14" fillId="0" borderId="38" xfId="0" applyFont="1" applyBorder="1" applyAlignment="1">
      <alignment horizontal="left" vertical="center"/>
    </xf>
    <xf numFmtId="0" fontId="14" fillId="0" borderId="38" xfId="0" applyFont="1" applyBorder="1" applyAlignment="1">
      <alignment horizontal="justify"/>
    </xf>
    <xf numFmtId="0" fontId="14" fillId="0" borderId="37" xfId="0" applyFont="1" applyBorder="1" applyAlignment="1">
      <alignment horizontal="justify" vertical="top"/>
    </xf>
    <xf numFmtId="0" fontId="13" fillId="33" borderId="26" xfId="0" applyFont="1" applyFill="1" applyBorder="1" applyAlignment="1">
      <alignment horizontal="center" vertical="center" textRotation="90"/>
    </xf>
    <xf numFmtId="0" fontId="14" fillId="0" borderId="39" xfId="0" applyFont="1" applyBorder="1" applyAlignment="1">
      <alignment horizontal="justify"/>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0"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37"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9">
    <dxf>
      <font>
        <b/>
        <i val="0"/>
        <color indexed="10"/>
      </font>
      <border/>
    </dxf>
    <dxf>
      <font>
        <b/>
        <i val="0"/>
        <color indexed="12"/>
      </font>
      <border/>
    </dxf>
    <dxf>
      <font>
        <b/>
        <i val="0"/>
        <color indexed="14"/>
      </font>
      <border/>
    </dxf>
    <dxf>
      <font>
        <b/>
        <i val="0"/>
        <color indexed="32"/>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13585260"/>
        <c:axId val="55158477"/>
      </c:barChart>
      <c:catAx>
        <c:axId val="1358526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5158477"/>
        <c:crosses val="autoZero"/>
        <c:auto val="1"/>
        <c:lblOffset val="100"/>
        <c:tickLblSkip val="1"/>
        <c:noMultiLvlLbl val="0"/>
      </c:catAx>
      <c:valAx>
        <c:axId val="5515847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3585260"/>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26664246"/>
        <c:axId val="38651623"/>
      </c:barChart>
      <c:catAx>
        <c:axId val="2666424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38651623"/>
        <c:crosses val="autoZero"/>
        <c:auto val="1"/>
        <c:lblOffset val="100"/>
        <c:tickLblSkip val="1"/>
        <c:noMultiLvlLbl val="0"/>
      </c:catAx>
      <c:valAx>
        <c:axId val="3865162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6664246"/>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12320288"/>
        <c:axId val="43773729"/>
      </c:barChart>
      <c:catAx>
        <c:axId val="12320288"/>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43773729"/>
        <c:crosses val="autoZero"/>
        <c:auto val="1"/>
        <c:lblOffset val="100"/>
        <c:tickLblSkip val="1"/>
        <c:noMultiLvlLbl val="1"/>
      </c:catAx>
      <c:valAx>
        <c:axId val="43773729"/>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2320288"/>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58419242"/>
        <c:axId val="56011131"/>
      </c:scatterChart>
      <c:valAx>
        <c:axId val="5841924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6011131"/>
        <c:crossesAt val="1.00000000000001E-12"/>
        <c:crossBetween val="midCat"/>
        <c:dispUnits/>
        <c:majorUnit val="10"/>
        <c:minorUnit val="10"/>
      </c:valAx>
      <c:valAx>
        <c:axId val="56011131"/>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8419242"/>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34338132"/>
        <c:axId val="40607733"/>
      </c:scatterChart>
      <c:valAx>
        <c:axId val="34338132"/>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0607733"/>
        <c:crosses val="max"/>
        <c:crossBetween val="midCat"/>
        <c:dispUnits/>
        <c:majorUnit val="2"/>
        <c:minorUnit val="0.2"/>
      </c:valAx>
      <c:valAx>
        <c:axId val="40607733"/>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4338132"/>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88</xdr:row>
          <xdr:rowOff>161925</xdr:rowOff>
        </xdr:from>
        <xdr:to>
          <xdr:col>10</xdr:col>
          <xdr:colOff>352425</xdr:colOff>
          <xdr:row>96</xdr:row>
          <xdr:rowOff>19050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16925925"/>
              <a:ext cx="6810375"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21</xdr:col>
      <xdr:colOff>466725</xdr:colOff>
      <xdr:row>36</xdr:row>
      <xdr:rowOff>76200</xdr:rowOff>
    </xdr:to>
    <xdr:sp>
      <xdr:nvSpPr>
        <xdr:cNvPr id="3" name="Rectangle 13"/>
        <xdr:cNvSpPr>
          <a:spLocks noChangeArrowheads="1"/>
        </xdr:cNvSpPr>
      </xdr:nvSpPr>
      <xdr:spPr>
        <a:xfrm>
          <a:off x="8258175" y="923925"/>
          <a:ext cx="5867400" cy="5619750"/>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D50" sqref="D50"/>
    </sheetView>
  </sheetViews>
  <sheetFormatPr defaultColWidth="9.00390625" defaultRowHeight="12.75"/>
  <cols>
    <col min="1" max="1" width="3.28125" style="0" customWidth="1"/>
    <col min="2" max="2" width="14.00390625" style="0" customWidth="1"/>
    <col min="3" max="3" width="15.8515625" style="0" customWidth="1"/>
    <col min="4" max="4" width="14.421875" style="0" customWidth="1"/>
    <col min="5" max="5" width="14.00390625" style="0" customWidth="1"/>
    <col min="6" max="8" width="9.7109375" style="0" customWidth="1"/>
    <col min="9" max="9" width="12.57421875" style="0" customWidth="1"/>
    <col min="10" max="13" width="9.7109375" style="0" customWidth="1"/>
  </cols>
  <sheetData>
    <row r="1" ht="13.5"/>
    <row r="2" spans="1:12" ht="15.95" customHeight="1">
      <c r="A2" s="170" t="s">
        <v>0</v>
      </c>
      <c r="B2" s="171"/>
      <c r="C2" s="171"/>
      <c r="D2" s="171"/>
      <c r="E2" s="171"/>
      <c r="F2" s="171"/>
      <c r="G2" s="171"/>
      <c r="H2" s="171"/>
      <c r="I2" s="171"/>
      <c r="J2" s="171"/>
      <c r="K2" s="171"/>
      <c r="L2" s="176"/>
    </row>
    <row r="3" spans="1:12" ht="15.95" customHeight="1">
      <c r="A3" s="172"/>
      <c r="B3" s="173"/>
      <c r="C3" s="173"/>
      <c r="D3" s="173"/>
      <c r="E3" s="173"/>
      <c r="F3" s="173"/>
      <c r="G3" s="173"/>
      <c r="H3" s="173"/>
      <c r="I3" s="173"/>
      <c r="J3" s="173"/>
      <c r="K3" s="173"/>
      <c r="L3" s="177"/>
    </row>
    <row r="4" spans="1:12" ht="15.95" customHeight="1">
      <c r="A4" s="172"/>
      <c r="B4" s="173"/>
      <c r="C4" s="173"/>
      <c r="D4" s="173"/>
      <c r="E4" s="173"/>
      <c r="F4" s="173"/>
      <c r="G4" s="173"/>
      <c r="H4" s="173"/>
      <c r="I4" s="173"/>
      <c r="J4" s="173"/>
      <c r="K4" s="173"/>
      <c r="L4" s="177"/>
    </row>
    <row r="5" spans="1:12" ht="15.95" customHeight="1">
      <c r="A5" s="172"/>
      <c r="B5" s="173"/>
      <c r="C5" s="173"/>
      <c r="D5" s="173"/>
      <c r="E5" s="173"/>
      <c r="F5" s="173"/>
      <c r="G5" s="173"/>
      <c r="H5" s="173"/>
      <c r="I5" s="173"/>
      <c r="J5" s="173"/>
      <c r="K5" s="173"/>
      <c r="L5" s="177"/>
    </row>
    <row r="6" spans="1:12" ht="15.95" customHeight="1">
      <c r="A6" s="172"/>
      <c r="B6" s="173"/>
      <c r="C6" s="173"/>
      <c r="D6" s="173"/>
      <c r="E6" s="173"/>
      <c r="F6" s="173"/>
      <c r="G6" s="173"/>
      <c r="H6" s="173"/>
      <c r="I6" s="173"/>
      <c r="J6" s="173"/>
      <c r="K6" s="173"/>
      <c r="L6" s="177"/>
    </row>
    <row r="7" spans="1:12" ht="15.95" customHeight="1">
      <c r="A7" s="172"/>
      <c r="B7" s="173"/>
      <c r="C7" s="173"/>
      <c r="D7" s="173"/>
      <c r="E7" s="173"/>
      <c r="F7" s="173"/>
      <c r="G7" s="173"/>
      <c r="H7" s="173"/>
      <c r="I7" s="173"/>
      <c r="J7" s="173"/>
      <c r="K7" s="173"/>
      <c r="L7" s="177"/>
    </row>
    <row r="8" spans="1:12" ht="15.95" customHeight="1">
      <c r="A8" s="172"/>
      <c r="B8" s="173"/>
      <c r="C8" s="173"/>
      <c r="D8" s="173"/>
      <c r="E8" s="173"/>
      <c r="F8" s="173"/>
      <c r="G8" s="173"/>
      <c r="H8" s="173"/>
      <c r="I8" s="173"/>
      <c r="J8" s="173"/>
      <c r="K8" s="173"/>
      <c r="L8" s="177"/>
    </row>
    <row r="9" spans="1:12" ht="15.95" customHeight="1">
      <c r="A9" s="172"/>
      <c r="B9" s="173"/>
      <c r="C9" s="173"/>
      <c r="D9" s="173"/>
      <c r="E9" s="173"/>
      <c r="F9" s="173"/>
      <c r="G9" s="173"/>
      <c r="H9" s="173"/>
      <c r="I9" s="173"/>
      <c r="J9" s="173"/>
      <c r="K9" s="173"/>
      <c r="L9" s="177"/>
    </row>
    <row r="10" spans="1:12" ht="15.95" customHeight="1">
      <c r="A10" s="172"/>
      <c r="B10" s="173"/>
      <c r="C10" s="173"/>
      <c r="D10" s="173"/>
      <c r="E10" s="173"/>
      <c r="F10" s="173"/>
      <c r="G10" s="173"/>
      <c r="H10" s="173"/>
      <c r="I10" s="173"/>
      <c r="J10" s="173"/>
      <c r="K10" s="173"/>
      <c r="L10" s="177"/>
    </row>
    <row r="11" spans="1:12" ht="15.95" customHeight="1">
      <c r="A11" s="172"/>
      <c r="B11" s="173"/>
      <c r="C11" s="173"/>
      <c r="D11" s="173"/>
      <c r="E11" s="173"/>
      <c r="F11" s="173"/>
      <c r="G11" s="173"/>
      <c r="H11" s="173"/>
      <c r="I11" s="173"/>
      <c r="J11" s="173"/>
      <c r="K11" s="173"/>
      <c r="L11" s="177"/>
    </row>
    <row r="12" spans="1:12" ht="15.95" customHeight="1">
      <c r="A12" s="172"/>
      <c r="B12" s="173"/>
      <c r="C12" s="173"/>
      <c r="D12" s="173"/>
      <c r="E12" s="173"/>
      <c r="F12" s="173"/>
      <c r="G12" s="173"/>
      <c r="H12" s="173"/>
      <c r="I12" s="173"/>
      <c r="J12" s="173"/>
      <c r="K12" s="173"/>
      <c r="L12" s="177"/>
    </row>
    <row r="13" spans="1:12" ht="15.95" customHeight="1">
      <c r="A13" s="172"/>
      <c r="B13" s="173"/>
      <c r="C13" s="173"/>
      <c r="D13" s="173"/>
      <c r="E13" s="173"/>
      <c r="F13" s="173"/>
      <c r="G13" s="173"/>
      <c r="H13" s="173"/>
      <c r="I13" s="173"/>
      <c r="J13" s="173"/>
      <c r="K13" s="173"/>
      <c r="L13" s="177"/>
    </row>
    <row r="14" spans="1:12" ht="15.95" customHeight="1">
      <c r="A14" s="172"/>
      <c r="B14" s="173"/>
      <c r="C14" s="173"/>
      <c r="D14" s="173"/>
      <c r="E14" s="173"/>
      <c r="F14" s="173"/>
      <c r="G14" s="173"/>
      <c r="H14" s="173"/>
      <c r="I14" s="173"/>
      <c r="J14" s="173"/>
      <c r="K14" s="173"/>
      <c r="L14" s="177"/>
    </row>
    <row r="15" spans="1:12" ht="15.95" customHeight="1">
      <c r="A15" s="172"/>
      <c r="B15" s="173"/>
      <c r="C15" s="173"/>
      <c r="D15" s="173"/>
      <c r="E15" s="173"/>
      <c r="F15" s="173"/>
      <c r="G15" s="173"/>
      <c r="H15" s="173"/>
      <c r="I15" s="173"/>
      <c r="J15" s="173"/>
      <c r="K15" s="173"/>
      <c r="L15" s="177"/>
    </row>
    <row r="16" spans="1:12" ht="15.95" customHeight="1">
      <c r="A16" s="172"/>
      <c r="B16" s="173"/>
      <c r="C16" s="173"/>
      <c r="D16" s="173"/>
      <c r="E16" s="173"/>
      <c r="F16" s="173"/>
      <c r="G16" s="173"/>
      <c r="H16" s="173"/>
      <c r="I16" s="173"/>
      <c r="J16" s="173"/>
      <c r="K16" s="173"/>
      <c r="L16" s="177"/>
    </row>
    <row r="17" spans="1:12" ht="15.95" customHeight="1">
      <c r="A17" s="172"/>
      <c r="B17" s="173"/>
      <c r="C17" s="173"/>
      <c r="D17" s="173"/>
      <c r="E17" s="173"/>
      <c r="F17" s="173"/>
      <c r="G17" s="173"/>
      <c r="H17" s="173"/>
      <c r="I17" s="173"/>
      <c r="J17" s="173"/>
      <c r="K17" s="173"/>
      <c r="L17" s="177"/>
    </row>
    <row r="18" spans="1:12" ht="15.95" customHeight="1">
      <c r="A18" s="172"/>
      <c r="B18" s="173"/>
      <c r="C18" s="173"/>
      <c r="D18" s="173"/>
      <c r="E18" s="173"/>
      <c r="F18" s="173"/>
      <c r="G18" s="173"/>
      <c r="H18" s="173"/>
      <c r="I18" s="173"/>
      <c r="J18" s="173"/>
      <c r="K18" s="173"/>
      <c r="L18" s="177"/>
    </row>
    <row r="19" spans="1:12" ht="15.95" customHeight="1">
      <c r="A19" s="172"/>
      <c r="B19" s="173"/>
      <c r="C19" s="173"/>
      <c r="D19" s="173"/>
      <c r="E19" s="173"/>
      <c r="F19" s="173"/>
      <c r="G19" s="173"/>
      <c r="H19" s="173"/>
      <c r="I19" s="173"/>
      <c r="J19" s="173"/>
      <c r="K19" s="173"/>
      <c r="L19" s="177"/>
    </row>
    <row r="20" spans="1:12" ht="15.95" customHeight="1">
      <c r="A20" s="172"/>
      <c r="B20" s="173"/>
      <c r="C20" s="173"/>
      <c r="D20" s="173"/>
      <c r="E20" s="173"/>
      <c r="F20" s="173"/>
      <c r="G20" s="173"/>
      <c r="H20" s="173"/>
      <c r="I20" s="173"/>
      <c r="J20" s="173"/>
      <c r="K20" s="173"/>
      <c r="L20" s="177"/>
    </row>
    <row r="21" spans="1:12" ht="15.95" customHeight="1">
      <c r="A21" s="172"/>
      <c r="B21" s="173"/>
      <c r="C21" s="173"/>
      <c r="D21" s="173"/>
      <c r="E21" s="173"/>
      <c r="F21" s="173"/>
      <c r="G21" s="173"/>
      <c r="H21" s="173"/>
      <c r="I21" s="173"/>
      <c r="J21" s="173"/>
      <c r="K21" s="173"/>
      <c r="L21" s="177"/>
    </row>
    <row r="22" spans="1:12" ht="15.95" customHeight="1">
      <c r="A22" s="172"/>
      <c r="B22" s="173"/>
      <c r="C22" s="173"/>
      <c r="D22" s="173"/>
      <c r="E22" s="173"/>
      <c r="F22" s="173"/>
      <c r="G22" s="173"/>
      <c r="H22" s="173"/>
      <c r="I22" s="173"/>
      <c r="J22" s="173"/>
      <c r="K22" s="173"/>
      <c r="L22" s="177"/>
    </row>
    <row r="23" spans="1:12" ht="15.95" customHeight="1">
      <c r="A23" s="172"/>
      <c r="B23" s="173"/>
      <c r="C23" s="173"/>
      <c r="D23" s="173"/>
      <c r="E23" s="173"/>
      <c r="F23" s="173"/>
      <c r="G23" s="173"/>
      <c r="H23" s="173"/>
      <c r="I23" s="173"/>
      <c r="J23" s="173"/>
      <c r="K23" s="173"/>
      <c r="L23" s="177"/>
    </row>
    <row r="24" spans="1:12" ht="15.95" customHeight="1">
      <c r="A24" s="172"/>
      <c r="B24" s="173"/>
      <c r="C24" s="173"/>
      <c r="D24" s="173"/>
      <c r="E24" s="173"/>
      <c r="F24" s="173"/>
      <c r="G24" s="173"/>
      <c r="H24" s="173"/>
      <c r="I24" s="173"/>
      <c r="J24" s="173"/>
      <c r="K24" s="173"/>
      <c r="L24" s="177"/>
    </row>
    <row r="25" spans="1:12" ht="15.95" customHeight="1">
      <c r="A25" s="172"/>
      <c r="B25" s="173"/>
      <c r="C25" s="173"/>
      <c r="D25" s="173"/>
      <c r="E25" s="173"/>
      <c r="F25" s="173"/>
      <c r="G25" s="173"/>
      <c r="H25" s="173"/>
      <c r="I25" s="173"/>
      <c r="J25" s="173"/>
      <c r="K25" s="173"/>
      <c r="L25" s="177"/>
    </row>
    <row r="26" spans="1:12" ht="15.95" customHeight="1">
      <c r="A26" s="172"/>
      <c r="B26" s="173"/>
      <c r="C26" s="173"/>
      <c r="D26" s="173"/>
      <c r="E26" s="173"/>
      <c r="F26" s="173"/>
      <c r="G26" s="173"/>
      <c r="H26" s="173"/>
      <c r="I26" s="173"/>
      <c r="J26" s="173"/>
      <c r="K26" s="173"/>
      <c r="L26" s="177"/>
    </row>
    <row r="27" spans="1:12" ht="15.95" customHeight="1">
      <c r="A27" s="172"/>
      <c r="B27" s="173"/>
      <c r="C27" s="173"/>
      <c r="D27" s="173"/>
      <c r="E27" s="173"/>
      <c r="F27" s="173"/>
      <c r="G27" s="173"/>
      <c r="H27" s="173"/>
      <c r="I27" s="173"/>
      <c r="J27" s="173"/>
      <c r="K27" s="173"/>
      <c r="L27" s="177"/>
    </row>
    <row r="28" spans="1:12" ht="15.95" customHeight="1">
      <c r="A28" s="172"/>
      <c r="B28" s="173"/>
      <c r="C28" s="173"/>
      <c r="D28" s="173"/>
      <c r="E28" s="173"/>
      <c r="F28" s="173"/>
      <c r="G28" s="173"/>
      <c r="H28" s="173"/>
      <c r="I28" s="173"/>
      <c r="J28" s="173"/>
      <c r="K28" s="173"/>
      <c r="L28" s="177"/>
    </row>
    <row r="29" spans="1:12" ht="15.95" customHeight="1">
      <c r="A29" s="172"/>
      <c r="B29" s="173"/>
      <c r="C29" s="173"/>
      <c r="D29" s="173"/>
      <c r="E29" s="173"/>
      <c r="F29" s="173"/>
      <c r="G29" s="173"/>
      <c r="H29" s="173"/>
      <c r="I29" s="173"/>
      <c r="J29" s="173"/>
      <c r="K29" s="173"/>
      <c r="L29" s="177"/>
    </row>
    <row r="30" spans="1:12" ht="15.95" customHeight="1">
      <c r="A30" s="172"/>
      <c r="B30" s="173"/>
      <c r="C30" s="173"/>
      <c r="D30" s="173"/>
      <c r="E30" s="173"/>
      <c r="F30" s="173"/>
      <c r="G30" s="173"/>
      <c r="H30" s="173"/>
      <c r="I30" s="173"/>
      <c r="J30" s="173"/>
      <c r="K30" s="173"/>
      <c r="L30" s="177"/>
    </row>
    <row r="31" spans="1:12" ht="15.95" customHeight="1">
      <c r="A31" s="172"/>
      <c r="B31" s="173"/>
      <c r="C31" s="173"/>
      <c r="D31" s="173"/>
      <c r="E31" s="173"/>
      <c r="F31" s="173"/>
      <c r="G31" s="173"/>
      <c r="H31" s="173"/>
      <c r="I31" s="173"/>
      <c r="J31" s="173"/>
      <c r="K31" s="173"/>
      <c r="L31" s="177"/>
    </row>
    <row r="32" spans="1:12" ht="15.95" customHeight="1">
      <c r="A32" s="172"/>
      <c r="B32" s="173"/>
      <c r="C32" s="173"/>
      <c r="D32" s="173"/>
      <c r="E32" s="173"/>
      <c r="F32" s="173"/>
      <c r="G32" s="173"/>
      <c r="H32" s="173"/>
      <c r="I32" s="173"/>
      <c r="J32" s="173"/>
      <c r="K32" s="173"/>
      <c r="L32" s="177"/>
    </row>
    <row r="33" spans="1:12" ht="15.95" customHeight="1">
      <c r="A33" s="172"/>
      <c r="B33" s="173"/>
      <c r="C33" s="173"/>
      <c r="D33" s="173"/>
      <c r="E33" s="173"/>
      <c r="F33" s="173"/>
      <c r="G33" s="173"/>
      <c r="H33" s="173"/>
      <c r="I33" s="173"/>
      <c r="J33" s="173"/>
      <c r="K33" s="173"/>
      <c r="L33" s="177"/>
    </row>
    <row r="34" spans="1:12" ht="15.95" customHeight="1">
      <c r="A34" s="172"/>
      <c r="B34" s="173"/>
      <c r="C34" s="173"/>
      <c r="D34" s="173"/>
      <c r="E34" s="173"/>
      <c r="F34" s="173"/>
      <c r="G34" s="173"/>
      <c r="H34" s="173"/>
      <c r="I34" s="173"/>
      <c r="J34" s="173"/>
      <c r="K34" s="173"/>
      <c r="L34" s="177"/>
    </row>
    <row r="35" spans="1:12" ht="15.95" customHeight="1">
      <c r="A35" s="172"/>
      <c r="B35" s="173"/>
      <c r="C35" s="173"/>
      <c r="D35" s="173"/>
      <c r="E35" s="173"/>
      <c r="F35" s="173"/>
      <c r="G35" s="173"/>
      <c r="H35" s="173"/>
      <c r="I35" s="173"/>
      <c r="J35" s="173"/>
      <c r="K35" s="173"/>
      <c r="L35" s="177"/>
    </row>
    <row r="36" spans="1:12" ht="15.95" customHeight="1">
      <c r="A36" s="172"/>
      <c r="B36" s="173"/>
      <c r="C36" s="173"/>
      <c r="D36" s="173"/>
      <c r="E36" s="173"/>
      <c r="F36" s="173"/>
      <c r="G36" s="173"/>
      <c r="H36" s="173"/>
      <c r="I36" s="173"/>
      <c r="J36" s="173"/>
      <c r="K36" s="173"/>
      <c r="L36" s="177"/>
    </row>
    <row r="37" spans="1:12" ht="15.95" customHeight="1">
      <c r="A37" s="172"/>
      <c r="B37" s="173"/>
      <c r="C37" s="173"/>
      <c r="D37" s="173"/>
      <c r="E37" s="173"/>
      <c r="F37" s="173"/>
      <c r="G37" s="173"/>
      <c r="H37" s="173"/>
      <c r="I37" s="173"/>
      <c r="J37" s="173"/>
      <c r="K37" s="173"/>
      <c r="L37" s="177"/>
    </row>
    <row r="38" spans="1:12" ht="15.95" customHeight="1">
      <c r="A38" s="172"/>
      <c r="B38" s="173"/>
      <c r="C38" s="173"/>
      <c r="D38" s="173"/>
      <c r="E38" s="173"/>
      <c r="F38" s="173"/>
      <c r="G38" s="173"/>
      <c r="H38" s="173"/>
      <c r="I38" s="173"/>
      <c r="J38" s="173"/>
      <c r="K38" s="173"/>
      <c r="L38" s="177"/>
    </row>
    <row r="39" spans="1:12" ht="15.95" customHeight="1">
      <c r="A39" s="172"/>
      <c r="B39" s="173"/>
      <c r="C39" s="173"/>
      <c r="D39" s="173"/>
      <c r="E39" s="173"/>
      <c r="F39" s="173"/>
      <c r="G39" s="173"/>
      <c r="H39" s="173"/>
      <c r="I39" s="173"/>
      <c r="J39" s="173"/>
      <c r="K39" s="173"/>
      <c r="L39" s="177"/>
    </row>
    <row r="40" spans="1:12" ht="15.95" customHeight="1">
      <c r="A40" s="174"/>
      <c r="B40" s="175"/>
      <c r="C40" s="175"/>
      <c r="D40" s="175"/>
      <c r="E40" s="175"/>
      <c r="F40" s="175"/>
      <c r="G40" s="175"/>
      <c r="H40" s="175"/>
      <c r="I40" s="175"/>
      <c r="J40" s="175"/>
      <c r="K40" s="175"/>
      <c r="L40" s="178"/>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J91" sqref="J91:J174"/>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1">
        <v>4</v>
      </c>
      <c r="B1" s="67"/>
      <c r="C1" s="67"/>
      <c r="D1" s="67"/>
      <c r="E1" s="67"/>
      <c r="G1" s="67"/>
      <c r="H1" s="67"/>
      <c r="I1" s="67"/>
      <c r="J1" s="67"/>
      <c r="K1" s="67"/>
    </row>
    <row r="2" spans="1:11" ht="30" customHeight="1">
      <c r="A2" s="43" t="s">
        <v>693</v>
      </c>
      <c r="B2" s="68"/>
      <c r="C2" s="68"/>
      <c r="D2" s="68"/>
      <c r="E2" s="68"/>
      <c r="F2" s="68"/>
      <c r="G2" s="68"/>
      <c r="H2" s="68"/>
      <c r="K2" s="67"/>
    </row>
    <row r="4" spans="1:14" ht="30" customHeight="1">
      <c r="A4" s="43" t="s">
        <v>694</v>
      </c>
      <c r="B4" s="68"/>
      <c r="C4" s="68"/>
      <c r="D4" s="68"/>
      <c r="E4" s="68"/>
      <c r="F4" s="68"/>
      <c r="G4" s="68"/>
      <c r="H4" s="68"/>
      <c r="J4" s="56" t="s">
        <v>695</v>
      </c>
      <c r="K4" s="57"/>
      <c r="L4" s="57"/>
      <c r="M4" s="57"/>
      <c r="N4" s="58"/>
    </row>
    <row r="5" spans="10:20" ht="15" customHeight="1">
      <c r="J5" s="60" t="s">
        <v>3</v>
      </c>
      <c r="K5" s="60" t="s">
        <v>632</v>
      </c>
      <c r="L5" s="60" t="s">
        <v>631</v>
      </c>
      <c r="M5" s="56" t="s">
        <v>696</v>
      </c>
      <c r="N5" s="58"/>
      <c r="S5" s="59"/>
      <c r="T5" s="59"/>
    </row>
    <row r="6" spans="10:20" ht="30" customHeight="1">
      <c r="J6" s="71"/>
      <c r="K6" s="71"/>
      <c r="L6" s="71"/>
      <c r="M6" s="72" t="str">
        <f>Results!D2</f>
        <v>Test Sample</v>
      </c>
      <c r="N6" s="72" t="str">
        <f>Results!E2</f>
        <v>Control Sample</v>
      </c>
      <c r="S6" s="59"/>
      <c r="T6" s="59"/>
    </row>
    <row r="7" spans="10:14" ht="15" customHeight="1">
      <c r="J7" s="62" t="str">
        <f>'Gene Table'!A3</f>
        <v>Plate 1</v>
      </c>
      <c r="K7" s="37" t="str">
        <f>Results!C3</f>
        <v>A01</v>
      </c>
      <c r="L7" s="37" t="str">
        <f>Results!B3</f>
        <v>MIMAT0000416</v>
      </c>
      <c r="M7" s="73" t="e">
        <f>Results!F3</f>
        <v>#DIV/0!</v>
      </c>
      <c r="N7" s="73" t="e">
        <f>Results!G3</f>
        <v>#DIV/0!</v>
      </c>
    </row>
    <row r="8" spans="10:14" ht="15" customHeight="1">
      <c r="J8" s="65"/>
      <c r="K8" s="37" t="str">
        <f>Results!C4</f>
        <v>A02</v>
      </c>
      <c r="L8" s="37" t="str">
        <f>Results!B4</f>
        <v>MIMAT0000099</v>
      </c>
      <c r="M8" s="73" t="e">
        <f>Results!F4</f>
        <v>#DIV/0!</v>
      </c>
      <c r="N8" s="73" t="e">
        <f>Results!G4</f>
        <v>#DIV/0!</v>
      </c>
    </row>
    <row r="9" spans="10:20" ht="15" customHeight="1">
      <c r="J9" s="65"/>
      <c r="K9" s="37" t="str">
        <f>Results!C5</f>
        <v>A03</v>
      </c>
      <c r="L9" s="37" t="str">
        <f>Results!B5</f>
        <v>MIMAT0000680</v>
      </c>
      <c r="M9" s="73" t="e">
        <f>Results!F5</f>
        <v>#DIV/0!</v>
      </c>
      <c r="N9" s="73" t="e">
        <f>Results!G5</f>
        <v>#DIV/0!</v>
      </c>
      <c r="P9" s="59"/>
      <c r="Q9" s="59"/>
      <c r="R9" s="59"/>
      <c r="S9" s="59"/>
      <c r="T9" s="59"/>
    </row>
    <row r="10" spans="10:20" ht="15" customHeight="1">
      <c r="J10" s="65"/>
      <c r="K10" s="37" t="str">
        <f>Results!C6</f>
        <v>A04</v>
      </c>
      <c r="L10" s="37" t="str">
        <f>Results!B6</f>
        <v>MIMAT0000069</v>
      </c>
      <c r="M10" s="73" t="e">
        <f>Results!F6</f>
        <v>#DIV/0!</v>
      </c>
      <c r="N10" s="73" t="e">
        <f>Results!G6</f>
        <v>#DIV/0!</v>
      </c>
      <c r="P10" s="59"/>
      <c r="Q10" s="59"/>
      <c r="R10" s="59"/>
      <c r="S10" s="59"/>
      <c r="T10" s="59"/>
    </row>
    <row r="11" spans="10:20" ht="15" customHeight="1">
      <c r="J11" s="65"/>
      <c r="K11" s="37" t="str">
        <f>Results!C7</f>
        <v>A05</v>
      </c>
      <c r="L11" s="37" t="str">
        <f>Results!B7</f>
        <v>MIMAT0000422</v>
      </c>
      <c r="M11" s="73" t="e">
        <f>Results!F7</f>
        <v>#DIV/0!</v>
      </c>
      <c r="N11" s="73" t="e">
        <f>Results!G7</f>
        <v>#DIV/0!</v>
      </c>
      <c r="P11" s="59"/>
      <c r="Q11" s="59"/>
      <c r="R11" s="59"/>
      <c r="S11" s="59"/>
      <c r="T11" s="59"/>
    </row>
    <row r="12" spans="2:20" ht="15" customHeight="1">
      <c r="B12" s="69" t="e">
        <f>IF(MIN(M7:N174)&gt;1,10^(2+INT(LOG(MIN(M7:N174)))),10^(INT(LOG(MIN(M7:N174)))))</f>
        <v>#DIV/0!</v>
      </c>
      <c r="C12" s="46" t="e">
        <f>B12*'Scatter Plot'!A1</f>
        <v>#DIV/0!</v>
      </c>
      <c r="D12" s="46" t="e">
        <f>C12</f>
        <v>#DIV/0!</v>
      </c>
      <c r="E12" s="46" t="e">
        <f>B12</f>
        <v>#DIV/0!</v>
      </c>
      <c r="F12" s="47" t="e">
        <f>B12</f>
        <v>#DIV/0!</v>
      </c>
      <c r="J12" s="65"/>
      <c r="K12" s="37" t="str">
        <f>Results!C8</f>
        <v>A06</v>
      </c>
      <c r="L12" s="37" t="str">
        <f>Results!B8</f>
        <v>MIMAT0000443</v>
      </c>
      <c r="M12" s="73" t="e">
        <f>Results!F8</f>
        <v>#DIV/0!</v>
      </c>
      <c r="N12" s="73" t="e">
        <f>Results!G8</f>
        <v>#DIV/0!</v>
      </c>
      <c r="P12" s="59"/>
      <c r="Q12" s="59"/>
      <c r="R12" s="59"/>
      <c r="S12" s="59"/>
      <c r="T12" s="59"/>
    </row>
    <row r="13" spans="2:20" ht="15" customHeight="1">
      <c r="B13" s="70" t="e">
        <f>IF(MAX(M7:N174)&gt;1,10^(2+INT(LOG(MAX(M7:N174)))),10^(INT(LOG(MAX(M7:N174)))+1))</f>
        <v>#DIV/0!</v>
      </c>
      <c r="C13" s="53" t="e">
        <f>B13*'Scatter Plot'!A1</f>
        <v>#DIV/0!</v>
      </c>
      <c r="D13" s="53" t="e">
        <f>C13</f>
        <v>#DIV/0!</v>
      </c>
      <c r="E13" s="53" t="e">
        <f>B13</f>
        <v>#DIV/0!</v>
      </c>
      <c r="F13" s="54" t="e">
        <f>B13</f>
        <v>#DIV/0!</v>
      </c>
      <c r="J13" s="65"/>
      <c r="K13" s="37" t="str">
        <f>Results!C9</f>
        <v>A07</v>
      </c>
      <c r="L13" s="37" t="str">
        <f>Results!B9</f>
        <v>MIMAT0000437</v>
      </c>
      <c r="M13" s="73" t="e">
        <f>Results!F9</f>
        <v>#DIV/0!</v>
      </c>
      <c r="N13" s="73" t="e">
        <f>Results!G9</f>
        <v>#DIV/0!</v>
      </c>
      <c r="P13" s="59"/>
      <c r="Q13" s="59"/>
      <c r="R13" s="59"/>
      <c r="S13" s="59"/>
      <c r="T13" s="59"/>
    </row>
    <row r="14" spans="10:20" ht="15" customHeight="1">
      <c r="J14" s="65"/>
      <c r="K14" s="37" t="str">
        <f>Results!C10</f>
        <v>A08</v>
      </c>
      <c r="L14" s="37" t="str">
        <f>Results!B10</f>
        <v>MIMAT0000439</v>
      </c>
      <c r="M14" s="73" t="e">
        <f>Results!F10</f>
        <v>#DIV/0!</v>
      </c>
      <c r="N14" s="73" t="e">
        <f>Results!G10</f>
        <v>#DIV/0!</v>
      </c>
      <c r="P14" s="59"/>
      <c r="Q14" s="59"/>
      <c r="R14" s="59"/>
      <c r="S14" s="59"/>
      <c r="T14" s="59"/>
    </row>
    <row r="15" spans="10:20" ht="15" customHeight="1">
      <c r="J15" s="65"/>
      <c r="K15" s="37" t="str">
        <f>Results!C11</f>
        <v>A09</v>
      </c>
      <c r="L15" s="37" t="str">
        <f>Results!B11</f>
        <v>MIMAT0000452</v>
      </c>
      <c r="M15" s="73" t="e">
        <f>Results!F11</f>
        <v>#DIV/0!</v>
      </c>
      <c r="N15" s="73" t="e">
        <f>Results!G11</f>
        <v>#DIV/0!</v>
      </c>
      <c r="P15" s="59"/>
      <c r="Q15" s="59"/>
      <c r="R15" s="59"/>
      <c r="S15" s="59"/>
      <c r="T15" s="59"/>
    </row>
    <row r="16" spans="10:20" ht="15" customHeight="1">
      <c r="J16" s="65"/>
      <c r="K16" s="37" t="str">
        <f>Results!C12</f>
        <v>A10</v>
      </c>
      <c r="L16" s="37" t="str">
        <f>Results!B12</f>
        <v>MIMAT0000259</v>
      </c>
      <c r="M16" s="73" t="e">
        <f>Results!F12</f>
        <v>#DIV/0!</v>
      </c>
      <c r="N16" s="73" t="e">
        <f>Results!G12</f>
        <v>#DIV/0!</v>
      </c>
      <c r="P16" s="59"/>
      <c r="Q16" s="59"/>
      <c r="R16" s="59"/>
      <c r="S16" s="59"/>
      <c r="T16" s="59"/>
    </row>
    <row r="17" spans="10:20" ht="15" customHeight="1">
      <c r="J17" s="65"/>
      <c r="K17" s="37" t="str">
        <f>Results!C13</f>
        <v>A11</v>
      </c>
      <c r="L17" s="37" t="str">
        <f>Results!B13</f>
        <v>MIMAT0000261</v>
      </c>
      <c r="M17" s="73" t="e">
        <f>Results!F13</f>
        <v>#DIV/0!</v>
      </c>
      <c r="N17" s="73" t="e">
        <f>Results!G13</f>
        <v>#DIV/0!</v>
      </c>
      <c r="P17" s="59"/>
      <c r="Q17" s="59"/>
      <c r="R17" s="59"/>
      <c r="S17" s="59"/>
      <c r="T17" s="59"/>
    </row>
    <row r="18" spans="10:20" ht="15" customHeight="1">
      <c r="J18" s="65"/>
      <c r="K18" s="37" t="str">
        <f>Results!C14</f>
        <v>A12</v>
      </c>
      <c r="L18" s="37" t="str">
        <f>Results!B14</f>
        <v>MIMAT0000458</v>
      </c>
      <c r="M18" s="73" t="e">
        <f>Results!F14</f>
        <v>#DIV/0!</v>
      </c>
      <c r="N18" s="73" t="e">
        <f>Results!G14</f>
        <v>#DIV/0!</v>
      </c>
      <c r="P18" s="59"/>
      <c r="Q18" s="59"/>
      <c r="R18" s="59"/>
      <c r="S18" s="59"/>
      <c r="T18" s="59"/>
    </row>
    <row r="19" spans="10:20" ht="15" customHeight="1">
      <c r="J19" s="65"/>
      <c r="K19" s="37" t="str">
        <f>Results!C15</f>
        <v>B01</v>
      </c>
      <c r="L19" s="37" t="str">
        <f>Results!B15</f>
        <v>MIMAT0000077</v>
      </c>
      <c r="M19" s="73" t="e">
        <f>Results!F15</f>
        <v>#DIV/0!</v>
      </c>
      <c r="N19" s="73" t="e">
        <f>Results!G15</f>
        <v>#DIV/0!</v>
      </c>
      <c r="P19" s="59"/>
      <c r="Q19" s="59"/>
      <c r="R19" s="59"/>
      <c r="S19" s="59"/>
      <c r="T19" s="59"/>
    </row>
    <row r="20" spans="10:20" ht="15" customHeight="1">
      <c r="J20" s="65"/>
      <c r="K20" s="37" t="str">
        <f>Results!C16</f>
        <v>B02</v>
      </c>
      <c r="L20" s="37" t="str">
        <f>Results!B16</f>
        <v>MIMAT0000082</v>
      </c>
      <c r="M20" s="73" t="e">
        <f>Results!F16</f>
        <v>#DIV/0!</v>
      </c>
      <c r="N20" s="73" t="e">
        <f>Results!G16</f>
        <v>#DIV/0!</v>
      </c>
      <c r="P20" s="59"/>
      <c r="Q20" s="59"/>
      <c r="R20" s="59"/>
      <c r="S20" s="59"/>
      <c r="T20" s="59"/>
    </row>
    <row r="21" spans="10:20" ht="15" customHeight="1">
      <c r="J21" s="65"/>
      <c r="K21" s="37" t="str">
        <f>Results!C17</f>
        <v>B03</v>
      </c>
      <c r="L21" s="37" t="str">
        <f>Results!B17</f>
        <v>MIMAT0000100</v>
      </c>
      <c r="M21" s="73" t="e">
        <f>Results!F17</f>
        <v>#DIV/0!</v>
      </c>
      <c r="N21" s="73" t="e">
        <f>Results!G17</f>
        <v>#DIV/0!</v>
      </c>
      <c r="P21" s="59"/>
      <c r="Q21" s="59"/>
      <c r="R21" s="59"/>
      <c r="S21" s="59"/>
      <c r="T21" s="59"/>
    </row>
    <row r="22" spans="10:20" ht="15" customHeight="1">
      <c r="J22" s="65"/>
      <c r="K22" s="37" t="str">
        <f>Results!C18</f>
        <v>B04</v>
      </c>
      <c r="L22" s="37" t="str">
        <f>Results!B18</f>
        <v>MIMAT0000068</v>
      </c>
      <c r="M22" s="73" t="e">
        <f>Results!F18</f>
        <v>#DIV/0!</v>
      </c>
      <c r="N22" s="73" t="e">
        <f>Results!G18</f>
        <v>#DIV/0!</v>
      </c>
      <c r="P22" s="59"/>
      <c r="Q22" s="59"/>
      <c r="R22" s="59"/>
      <c r="S22" s="59"/>
      <c r="T22" s="59"/>
    </row>
    <row r="23" spans="10:20" ht="15" customHeight="1">
      <c r="J23" s="65"/>
      <c r="K23" s="37" t="str">
        <f>Results!C19</f>
        <v>B05</v>
      </c>
      <c r="L23" s="37" t="str">
        <f>Results!B19</f>
        <v>MIMAT0000417</v>
      </c>
      <c r="M23" s="73" t="e">
        <f>Results!F19</f>
        <v>#DIV/0!</v>
      </c>
      <c r="N23" s="73" t="e">
        <f>Results!G19</f>
        <v>#DIV/0!</v>
      </c>
      <c r="P23" s="59"/>
      <c r="Q23" s="59"/>
      <c r="R23" s="59"/>
      <c r="S23" s="59"/>
      <c r="T23" s="59"/>
    </row>
    <row r="24" spans="10:20" ht="15" customHeight="1">
      <c r="J24" s="65"/>
      <c r="K24" s="37" t="str">
        <f>Results!C20</f>
        <v>B06</v>
      </c>
      <c r="L24" s="37" t="str">
        <f>Results!B20</f>
        <v>MIMAT0000076</v>
      </c>
      <c r="M24" s="73" t="e">
        <f>Results!F20</f>
        <v>#DIV/0!</v>
      </c>
      <c r="N24" s="73" t="e">
        <f>Results!G20</f>
        <v>#DIV/0!</v>
      </c>
      <c r="P24" s="59"/>
      <c r="Q24" s="59"/>
      <c r="R24" s="59"/>
      <c r="S24" s="59"/>
      <c r="T24" s="59"/>
    </row>
    <row r="25" spans="10:20" ht="15" customHeight="1">
      <c r="J25" s="65"/>
      <c r="K25" s="37" t="str">
        <f>Results!C21</f>
        <v>B07</v>
      </c>
      <c r="L25" s="37" t="str">
        <f>Results!B21</f>
        <v>MIMAT0000267</v>
      </c>
      <c r="M25" s="73" t="e">
        <f>Results!F21</f>
        <v>#DIV/0!</v>
      </c>
      <c r="N25" s="73" t="e">
        <f>Results!G21</f>
        <v>#DIV/0!</v>
      </c>
      <c r="P25" s="59"/>
      <c r="Q25" s="59"/>
      <c r="R25" s="59"/>
      <c r="S25" s="59"/>
      <c r="T25" s="59"/>
    </row>
    <row r="26" spans="10:20" ht="15" customHeight="1">
      <c r="J26" s="65"/>
      <c r="K26" s="37" t="str">
        <f>Results!C22</f>
        <v>B08</v>
      </c>
      <c r="L26" s="37" t="str">
        <f>Results!B22</f>
        <v>MIMAT0000080</v>
      </c>
      <c r="M26" s="73" t="e">
        <f>Results!F22</f>
        <v>#DIV/0!</v>
      </c>
      <c r="N26" s="73" t="e">
        <f>Results!G22</f>
        <v>#DIV/0!</v>
      </c>
      <c r="P26" s="59"/>
      <c r="Q26" s="59"/>
      <c r="R26" s="59"/>
      <c r="S26" s="59"/>
      <c r="T26" s="59"/>
    </row>
    <row r="27" spans="10:20" ht="15" customHeight="1">
      <c r="J27" s="65"/>
      <c r="K27" s="37" t="str">
        <f>Results!C23</f>
        <v>B09</v>
      </c>
      <c r="L27" s="37" t="str">
        <f>Results!B23</f>
        <v>MIMAT0004676</v>
      </c>
      <c r="M27" s="73" t="e">
        <f>Results!F23</f>
        <v>#DIV/0!</v>
      </c>
      <c r="N27" s="73" t="e">
        <f>Results!G23</f>
        <v>#DIV/0!</v>
      </c>
      <c r="P27" s="59"/>
      <c r="Q27" s="59"/>
      <c r="R27" s="59"/>
      <c r="S27" s="59"/>
      <c r="T27" s="59"/>
    </row>
    <row r="28" spans="10:20" ht="15" customHeight="1">
      <c r="J28" s="65"/>
      <c r="K28" s="37" t="str">
        <f>Results!C24</f>
        <v>B10</v>
      </c>
      <c r="L28" s="37" t="str">
        <f>Results!B24</f>
        <v>MIMAT0000724</v>
      </c>
      <c r="M28" s="73" t="e">
        <f>Results!F24</f>
        <v>#DIV/0!</v>
      </c>
      <c r="N28" s="73" t="e">
        <f>Results!G24</f>
        <v>#DIV/0!</v>
      </c>
      <c r="P28" s="59"/>
      <c r="Q28" s="59"/>
      <c r="R28" s="59"/>
      <c r="S28" s="59"/>
      <c r="T28" s="59"/>
    </row>
    <row r="29" spans="10:20" ht="15" customHeight="1">
      <c r="J29" s="65"/>
      <c r="K29" s="37" t="str">
        <f>Results!C25</f>
        <v>B11</v>
      </c>
      <c r="L29" s="37" t="str">
        <f>Results!B25</f>
        <v>MIMAT0000445</v>
      </c>
      <c r="M29" s="73" t="e">
        <f>Results!F25</f>
        <v>#DIV/0!</v>
      </c>
      <c r="N29" s="73" t="e">
        <f>Results!G25</f>
        <v>#DIV/0!</v>
      </c>
      <c r="P29" s="59"/>
      <c r="Q29" s="59"/>
      <c r="R29" s="59"/>
      <c r="S29" s="59"/>
      <c r="T29" s="59"/>
    </row>
    <row r="30" spans="10:20" ht="15" customHeight="1">
      <c r="J30" s="65"/>
      <c r="K30" s="37" t="str">
        <f>Results!C26</f>
        <v>B12</v>
      </c>
      <c r="L30" s="37" t="str">
        <f>Results!B26</f>
        <v>MIMAT0000426</v>
      </c>
      <c r="M30" s="73" t="e">
        <f>Results!F26</f>
        <v>#DIV/0!</v>
      </c>
      <c r="N30" s="73" t="e">
        <f>Results!G26</f>
        <v>#DIV/0!</v>
      </c>
      <c r="P30" s="59"/>
      <c r="Q30" s="59"/>
      <c r="R30" s="59"/>
      <c r="S30" s="59"/>
      <c r="T30" s="59"/>
    </row>
    <row r="31" spans="10:20" ht="15" customHeight="1">
      <c r="J31" s="65"/>
      <c r="K31" s="37" t="str">
        <f>Results!C27</f>
        <v>C01</v>
      </c>
      <c r="L31" s="37" t="str">
        <f>Results!B27</f>
        <v>MIMAT0000447</v>
      </c>
      <c r="M31" s="73" t="e">
        <f>Results!F27</f>
        <v>#DIV/0!</v>
      </c>
      <c r="N31" s="73" t="e">
        <f>Results!G27</f>
        <v>#DIV/0!</v>
      </c>
      <c r="P31" s="59"/>
      <c r="Q31" s="59"/>
      <c r="R31" s="59"/>
      <c r="S31" s="59"/>
      <c r="T31" s="59"/>
    </row>
    <row r="32" spans="10:20" ht="15" customHeight="1">
      <c r="J32" s="65"/>
      <c r="K32" s="37" t="str">
        <f>Results!C28</f>
        <v>C02</v>
      </c>
      <c r="L32" s="37" t="str">
        <f>Results!B28</f>
        <v>MIMAT0000431</v>
      </c>
      <c r="M32" s="73" t="e">
        <f>Results!F28</f>
        <v>#DIV/0!</v>
      </c>
      <c r="N32" s="73" t="e">
        <f>Results!G28</f>
        <v>#DIV/0!</v>
      </c>
      <c r="P32" s="59"/>
      <c r="Q32" s="59"/>
      <c r="R32" s="59"/>
      <c r="S32" s="59"/>
      <c r="T32" s="59"/>
    </row>
    <row r="33" spans="10:20" ht="15" customHeight="1">
      <c r="J33" s="65"/>
      <c r="K33" s="37" t="str">
        <f>Results!C29</f>
        <v>C03</v>
      </c>
      <c r="L33" s="37" t="str">
        <f>Results!B29</f>
        <v>MIMAT0000433</v>
      </c>
      <c r="M33" s="73" t="e">
        <f>Results!F29</f>
        <v>#DIV/0!</v>
      </c>
      <c r="N33" s="73" t="e">
        <f>Results!G29</f>
        <v>#DIV/0!</v>
      </c>
      <c r="P33" s="59"/>
      <c r="Q33" s="59"/>
      <c r="R33" s="59"/>
      <c r="S33" s="59"/>
      <c r="T33" s="59"/>
    </row>
    <row r="34" spans="10:20" ht="15" customHeight="1">
      <c r="J34" s="65"/>
      <c r="K34" s="37" t="str">
        <f>Results!C30</f>
        <v>C04</v>
      </c>
      <c r="L34" s="37" t="str">
        <f>Results!B30</f>
        <v>MIMAT0000435</v>
      </c>
      <c r="M34" s="73" t="e">
        <f>Results!F30</f>
        <v>#DIV/0!</v>
      </c>
      <c r="N34" s="73" t="e">
        <f>Results!G30</f>
        <v>#DIV/0!</v>
      </c>
      <c r="P34" s="59"/>
      <c r="Q34" s="59"/>
      <c r="R34" s="59"/>
      <c r="S34" s="59"/>
      <c r="T34" s="59"/>
    </row>
    <row r="35" spans="10:20" ht="15" customHeight="1">
      <c r="J35" s="65"/>
      <c r="K35" s="37" t="str">
        <f>Results!C31</f>
        <v>C05</v>
      </c>
      <c r="L35" s="37" t="str">
        <f>Results!B31</f>
        <v>MIMAT0000457</v>
      </c>
      <c r="M35" s="73" t="e">
        <f>Results!F31</f>
        <v>#DIV/0!</v>
      </c>
      <c r="N35" s="73" t="e">
        <f>Results!G31</f>
        <v>#DIV/0!</v>
      </c>
      <c r="P35" s="59"/>
      <c r="Q35" s="59"/>
      <c r="R35" s="59"/>
      <c r="S35" s="59"/>
      <c r="T35" s="59"/>
    </row>
    <row r="36" spans="10:20" ht="15" customHeight="1">
      <c r="J36" s="65"/>
      <c r="K36" s="37" t="str">
        <f>Results!C32</f>
        <v>C06</v>
      </c>
      <c r="L36" s="37" t="str">
        <f>Results!B32</f>
        <v>MIMAT0000461</v>
      </c>
      <c r="M36" s="73" t="e">
        <f>Results!F32</f>
        <v>#DIV/0!</v>
      </c>
      <c r="N36" s="73" t="e">
        <f>Results!G32</f>
        <v>#DIV/0!</v>
      </c>
      <c r="P36" s="59"/>
      <c r="Q36" s="59"/>
      <c r="R36" s="59"/>
      <c r="S36" s="59"/>
      <c r="T36" s="59"/>
    </row>
    <row r="37" spans="10:20" ht="15" customHeight="1">
      <c r="J37" s="65"/>
      <c r="K37" s="37" t="str">
        <f>Results!C33</f>
        <v>C07</v>
      </c>
      <c r="L37" s="37" t="str">
        <f>Results!B33</f>
        <v>MIMAT0000275</v>
      </c>
      <c r="M37" s="73" t="e">
        <f>Results!F33</f>
        <v>#DIV/0!</v>
      </c>
      <c r="N37" s="73" t="e">
        <f>Results!G33</f>
        <v>#DIV/0!</v>
      </c>
      <c r="P37" s="59"/>
      <c r="Q37" s="59"/>
      <c r="R37" s="59"/>
      <c r="S37" s="59"/>
      <c r="T37" s="59"/>
    </row>
    <row r="38" spans="10:20" ht="15" customHeight="1">
      <c r="J38" s="65"/>
      <c r="K38" s="37" t="str">
        <f>Results!C34</f>
        <v>C08</v>
      </c>
      <c r="L38" s="37" t="str">
        <f>Results!B34</f>
        <v>MIMAT0000278</v>
      </c>
      <c r="M38" s="73" t="e">
        <f>Results!F34</f>
        <v>#DIV/0!</v>
      </c>
      <c r="N38" s="73" t="e">
        <f>Results!G34</f>
        <v>#DIV/0!</v>
      </c>
      <c r="P38" s="59"/>
      <c r="Q38" s="59"/>
      <c r="R38" s="59"/>
      <c r="S38" s="59"/>
      <c r="T38" s="59"/>
    </row>
    <row r="39" spans="10:20" ht="15" customHeight="1">
      <c r="J39" s="65"/>
      <c r="K39" s="37" t="str">
        <f>Results!C35</f>
        <v>C09</v>
      </c>
      <c r="L39" s="37" t="str">
        <f>Results!B35</f>
        <v>MIMAT0000280</v>
      </c>
      <c r="M39" s="73" t="e">
        <f>Results!F35</f>
        <v>#DIV/0!</v>
      </c>
      <c r="N39" s="73" t="e">
        <f>Results!G35</f>
        <v>#DIV/0!</v>
      </c>
      <c r="P39" s="59"/>
      <c r="Q39" s="59"/>
      <c r="R39" s="59"/>
      <c r="S39" s="59"/>
      <c r="T39" s="59"/>
    </row>
    <row r="40" spans="10:20" ht="15" customHeight="1">
      <c r="J40" s="65"/>
      <c r="K40" s="37" t="str">
        <f>Results!C36</f>
        <v>C10</v>
      </c>
      <c r="L40" s="37" t="str">
        <f>Results!B36</f>
        <v>MIMAT0000765</v>
      </c>
      <c r="M40" s="73" t="e">
        <f>Results!F36</f>
        <v>#DIV/0!</v>
      </c>
      <c r="N40" s="73" t="e">
        <f>Results!G36</f>
        <v>#DIV/0!</v>
      </c>
      <c r="P40" s="59"/>
      <c r="Q40" s="59"/>
      <c r="R40" s="59"/>
      <c r="S40" s="59"/>
      <c r="T40" s="59"/>
    </row>
    <row r="41" spans="10:20" ht="15" customHeight="1">
      <c r="J41" s="65"/>
      <c r="K41" s="37" t="str">
        <f>Results!C37</f>
        <v>C11</v>
      </c>
      <c r="L41" s="37" t="str">
        <f>Results!B37</f>
        <v>MIMAT0000255</v>
      </c>
      <c r="M41" s="73" t="e">
        <f>Results!F37</f>
        <v>#DIV/0!</v>
      </c>
      <c r="N41" s="73" t="e">
        <f>Results!G37</f>
        <v>#DIV/0!</v>
      </c>
      <c r="P41" s="59"/>
      <c r="Q41" s="59"/>
      <c r="R41" s="59"/>
      <c r="S41" s="59"/>
      <c r="T41" s="59"/>
    </row>
    <row r="42" spans="10:20" ht="15" customHeight="1">
      <c r="J42" s="65"/>
      <c r="K42" s="37" t="str">
        <f>Results!C38</f>
        <v>C12</v>
      </c>
      <c r="L42" s="37" t="str">
        <f>Results!B38</f>
        <v>MIMAT0000092</v>
      </c>
      <c r="M42" s="73" t="e">
        <f>Results!F38</f>
        <v>#DIV/0!</v>
      </c>
      <c r="N42" s="73" t="e">
        <f>Results!G38</f>
        <v>#DIV/0!</v>
      </c>
      <c r="P42" s="59"/>
      <c r="Q42" s="59"/>
      <c r="R42" s="59"/>
      <c r="S42" s="59"/>
      <c r="T42" s="59"/>
    </row>
    <row r="43" spans="10:20" ht="15" customHeight="1">
      <c r="J43" s="65"/>
      <c r="K43" s="37" t="str">
        <f>Results!C39</f>
        <v>D01</v>
      </c>
      <c r="L43" s="37" t="str">
        <f>Results!B39</f>
        <v>MIMAT0000093</v>
      </c>
      <c r="M43" s="73" t="e">
        <f>Results!F39</f>
        <v>#DIV/0!</v>
      </c>
      <c r="N43" s="73" t="e">
        <f>Results!G39</f>
        <v>#DIV/0!</v>
      </c>
      <c r="P43" s="59"/>
      <c r="Q43" s="59"/>
      <c r="R43" s="59"/>
      <c r="S43" s="59"/>
      <c r="T43" s="59"/>
    </row>
    <row r="44" spans="10:20" ht="15" customHeight="1">
      <c r="J44" s="65"/>
      <c r="K44" s="37" t="str">
        <f>Results!C40</f>
        <v>D02</v>
      </c>
      <c r="L44" s="37" t="str">
        <f>Results!B40</f>
        <v>MIMAT0000062</v>
      </c>
      <c r="M44" s="73" t="e">
        <f>Results!F40</f>
        <v>#DIV/0!</v>
      </c>
      <c r="N44" s="73" t="e">
        <f>Results!G40</f>
        <v>#DIV/0!</v>
      </c>
      <c r="P44" s="59"/>
      <c r="Q44" s="59"/>
      <c r="R44" s="59"/>
      <c r="S44" s="59"/>
      <c r="T44" s="59"/>
    </row>
    <row r="45" spans="10:20" ht="15" customHeight="1">
      <c r="J45" s="65"/>
      <c r="K45" s="37" t="str">
        <f>Results!C41</f>
        <v>D03</v>
      </c>
      <c r="L45" s="37" t="str">
        <f>Results!B41</f>
        <v>MIMAT0000066</v>
      </c>
      <c r="M45" s="73" t="e">
        <f>Results!F41</f>
        <v>#DIV/0!</v>
      </c>
      <c r="N45" s="73" t="e">
        <f>Results!G41</f>
        <v>#DIV/0!</v>
      </c>
      <c r="P45" s="59"/>
      <c r="Q45" s="59"/>
      <c r="R45" s="59"/>
      <c r="S45" s="59"/>
      <c r="T45" s="59"/>
    </row>
    <row r="46" spans="10:20" ht="15" customHeight="1">
      <c r="J46" s="65"/>
      <c r="K46" s="37" t="str">
        <f>Results!C42</f>
        <v>D04</v>
      </c>
      <c r="L46" s="37" t="str">
        <f>Results!B42</f>
        <v>MIMAT0000067</v>
      </c>
      <c r="M46" s="73" t="e">
        <f>Results!F42</f>
        <v>#DIV/0!</v>
      </c>
      <c r="N46" s="73" t="e">
        <f>Results!G42</f>
        <v>#DIV/0!</v>
      </c>
      <c r="P46" s="59"/>
      <c r="Q46" s="59"/>
      <c r="R46" s="59"/>
      <c r="S46" s="59"/>
      <c r="T46" s="59"/>
    </row>
    <row r="47" spans="10:20" ht="15" customHeight="1">
      <c r="J47" s="65"/>
      <c r="K47" s="37" t="str">
        <f>Results!C43</f>
        <v>D05</v>
      </c>
      <c r="L47" s="37" t="str">
        <f>Results!B43</f>
        <v>MIMAT0000274</v>
      </c>
      <c r="M47" s="73" t="e">
        <f>Results!F43</f>
        <v>#DIV/0!</v>
      </c>
      <c r="N47" s="73" t="e">
        <f>Results!G43</f>
        <v>#DIV/0!</v>
      </c>
      <c r="P47" s="59"/>
      <c r="Q47" s="59"/>
      <c r="R47" s="59"/>
      <c r="S47" s="59"/>
      <c r="T47" s="59"/>
    </row>
    <row r="48" spans="10:20" ht="15" customHeight="1">
      <c r="J48" s="65"/>
      <c r="K48" s="37" t="str">
        <f>Results!C44</f>
        <v>D06</v>
      </c>
      <c r="L48" s="37" t="str">
        <f>Results!B44</f>
        <v>MIMAT0001631</v>
      </c>
      <c r="M48" s="73" t="e">
        <f>Results!F44</f>
        <v>#DIV/0!</v>
      </c>
      <c r="N48" s="73" t="e">
        <f>Results!G44</f>
        <v>#DIV/0!</v>
      </c>
      <c r="P48" s="59"/>
      <c r="Q48" s="59"/>
      <c r="R48" s="59"/>
      <c r="S48" s="59"/>
      <c r="T48" s="59"/>
    </row>
    <row r="49" spans="10:20" ht="15" customHeight="1">
      <c r="J49" s="65"/>
      <c r="K49" s="37" t="str">
        <f>Results!C45</f>
        <v>D07</v>
      </c>
      <c r="L49" s="37" t="str">
        <f>Results!B45</f>
        <v>MIMAT0000425</v>
      </c>
      <c r="M49" s="73" t="e">
        <f>Results!F45</f>
        <v>#DIV/0!</v>
      </c>
      <c r="N49" s="73" t="e">
        <f>Results!G45</f>
        <v>#DIV/0!</v>
      </c>
      <c r="P49" s="59"/>
      <c r="Q49" s="59"/>
      <c r="R49" s="59"/>
      <c r="S49" s="59"/>
      <c r="T49" s="59"/>
    </row>
    <row r="50" spans="10:20" ht="15" customHeight="1">
      <c r="J50" s="65"/>
      <c r="K50" s="37" t="str">
        <f>Results!C46</f>
        <v>D08</v>
      </c>
      <c r="L50" s="37" t="str">
        <f>Results!B46</f>
        <v>MIMAT0000686</v>
      </c>
      <c r="M50" s="73" t="e">
        <f>Results!F46</f>
        <v>#DIV/0!</v>
      </c>
      <c r="N50" s="73" t="e">
        <f>Results!G46</f>
        <v>#DIV/0!</v>
      </c>
      <c r="P50" s="59"/>
      <c r="Q50" s="59"/>
      <c r="R50" s="59"/>
      <c r="S50" s="59"/>
      <c r="T50" s="59"/>
    </row>
    <row r="51" spans="10:20" ht="15" customHeight="1">
      <c r="J51" s="65"/>
      <c r="K51" s="37" t="str">
        <f>Results!C47</f>
        <v>D09</v>
      </c>
      <c r="L51" s="37" t="str">
        <f>Results!B47</f>
        <v>MIMAT0000263</v>
      </c>
      <c r="M51" s="73" t="e">
        <f>Results!F47</f>
        <v>#DIV/0!</v>
      </c>
      <c r="N51" s="73" t="e">
        <f>Results!G47</f>
        <v>#DIV/0!</v>
      </c>
      <c r="P51" s="59"/>
      <c r="Q51" s="59"/>
      <c r="R51" s="59"/>
      <c r="S51" s="59"/>
      <c r="T51" s="59"/>
    </row>
    <row r="52" spans="10:20" ht="15" customHeight="1">
      <c r="J52" s="65"/>
      <c r="K52" s="37" t="str">
        <f>Results!C48</f>
        <v>D10</v>
      </c>
      <c r="L52" s="37" t="str">
        <f>Results!B48</f>
        <v>MIMAT0000245</v>
      </c>
      <c r="M52" s="73" t="e">
        <f>Results!F48</f>
        <v>#DIV/0!</v>
      </c>
      <c r="N52" s="73" t="e">
        <f>Results!G48</f>
        <v>#DIV/0!</v>
      </c>
      <c r="P52" s="59"/>
      <c r="Q52" s="59"/>
      <c r="R52" s="59"/>
      <c r="S52" s="59"/>
      <c r="T52" s="59"/>
    </row>
    <row r="53" spans="10:20" ht="15" customHeight="1">
      <c r="J53" s="65"/>
      <c r="K53" s="37" t="str">
        <f>Results!C49</f>
        <v>D11</v>
      </c>
      <c r="L53" s="37" t="str">
        <f>Results!B49</f>
        <v>MIMAT0004692</v>
      </c>
      <c r="M53" s="73" t="e">
        <f>Results!F49</f>
        <v>#DIV/0!</v>
      </c>
      <c r="N53" s="73" t="e">
        <f>Results!G49</f>
        <v>#DIV/0!</v>
      </c>
      <c r="P53" s="59"/>
      <c r="Q53" s="59"/>
      <c r="R53" s="59"/>
      <c r="S53" s="59"/>
      <c r="T53" s="59"/>
    </row>
    <row r="54" spans="10:20" ht="15" customHeight="1">
      <c r="J54" s="65"/>
      <c r="K54" s="37" t="str">
        <f>Results!C50</f>
        <v>D12</v>
      </c>
      <c r="L54" s="37" t="str">
        <f>Results!B50</f>
        <v>MIMAT0000771</v>
      </c>
      <c r="M54" s="73" t="e">
        <f>Results!F50</f>
        <v>#DIV/0!</v>
      </c>
      <c r="N54" s="73" t="e">
        <f>Results!G50</f>
        <v>#DIV/0!</v>
      </c>
      <c r="P54" s="59"/>
      <c r="Q54" s="59"/>
      <c r="R54" s="59"/>
      <c r="S54" s="59"/>
      <c r="T54" s="59"/>
    </row>
    <row r="55" spans="10:20" ht="15" customHeight="1">
      <c r="J55" s="65"/>
      <c r="K55" s="37" t="str">
        <f>Results!C51</f>
        <v>E01</v>
      </c>
      <c r="L55" s="37" t="str">
        <f>Results!B51</f>
        <v>MIMAT0000277</v>
      </c>
      <c r="M55" s="73" t="e">
        <f>Results!F51</f>
        <v>#DIV/0!</v>
      </c>
      <c r="N55" s="73" t="e">
        <f>Results!G51</f>
        <v>#DIV/0!</v>
      </c>
      <c r="P55" s="59"/>
      <c r="Q55" s="59"/>
      <c r="R55" s="59"/>
      <c r="S55" s="59"/>
      <c r="T55" s="59"/>
    </row>
    <row r="56" spans="10:20" ht="15" customHeight="1">
      <c r="J56" s="65"/>
      <c r="K56" s="37" t="str">
        <f>Results!C52</f>
        <v>E02</v>
      </c>
      <c r="L56" s="37" t="str">
        <f>Results!B52</f>
        <v>MIMAT0000264</v>
      </c>
      <c r="M56" s="73" t="e">
        <f>Results!F52</f>
        <v>#DIV/0!</v>
      </c>
      <c r="N56" s="73" t="e">
        <f>Results!G52</f>
        <v>#DIV/0!</v>
      </c>
      <c r="P56" s="59"/>
      <c r="Q56" s="59"/>
      <c r="R56" s="59"/>
      <c r="S56" s="59"/>
      <c r="T56" s="59"/>
    </row>
    <row r="57" spans="10:20" ht="15" customHeight="1">
      <c r="J57" s="65"/>
      <c r="K57" s="37" t="str">
        <f>Results!C53</f>
        <v>E03</v>
      </c>
      <c r="L57" s="37" t="str">
        <f>Results!B53</f>
        <v>MIMAT0000279</v>
      </c>
      <c r="M57" s="73" t="e">
        <f>Results!F53</f>
        <v>#DIV/0!</v>
      </c>
      <c r="N57" s="73" t="e">
        <f>Results!G53</f>
        <v>#DIV/0!</v>
      </c>
      <c r="P57" s="59"/>
      <c r="Q57" s="59"/>
      <c r="R57" s="59"/>
      <c r="S57" s="59"/>
      <c r="T57" s="59"/>
    </row>
    <row r="58" spans="10:20" ht="15" customHeight="1">
      <c r="J58" s="65"/>
      <c r="K58" s="37" t="str">
        <f>Results!C54</f>
        <v>E04</v>
      </c>
      <c r="L58" s="37" t="str">
        <f>Results!B54</f>
        <v>MIMAT0004697</v>
      </c>
      <c r="M58" s="73" t="e">
        <f>Results!F54</f>
        <v>#DIV/0!</v>
      </c>
      <c r="N58" s="73" t="e">
        <f>Results!G54</f>
        <v>#DIV/0!</v>
      </c>
      <c r="P58" s="59"/>
      <c r="Q58" s="59"/>
      <c r="R58" s="59"/>
      <c r="S58" s="59"/>
      <c r="T58" s="59"/>
    </row>
    <row r="59" spans="10:20" ht="15" customHeight="1">
      <c r="J59" s="65"/>
      <c r="K59" s="37" t="str">
        <f>Results!C55</f>
        <v>E05</v>
      </c>
      <c r="L59" s="37" t="str">
        <f>Results!B55</f>
        <v>MIMAT0000424</v>
      </c>
      <c r="M59" s="73" t="e">
        <f>Results!F55</f>
        <v>#DIV/0!</v>
      </c>
      <c r="N59" s="73" t="e">
        <f>Results!G55</f>
        <v>#DIV/0!</v>
      </c>
      <c r="P59" s="59"/>
      <c r="Q59" s="59"/>
      <c r="R59" s="59"/>
      <c r="S59" s="59"/>
      <c r="T59" s="59"/>
    </row>
    <row r="60" spans="10:20" ht="15" customHeight="1">
      <c r="J60" s="65"/>
      <c r="K60" s="37" t="str">
        <f>Results!C56</f>
        <v>E06</v>
      </c>
      <c r="L60" s="37" t="str">
        <f>Results!B56</f>
        <v>MIMAT0000757</v>
      </c>
      <c r="M60" s="73" t="e">
        <f>Results!F56</f>
        <v>#DIV/0!</v>
      </c>
      <c r="N60" s="73" t="e">
        <f>Results!G56</f>
        <v>#DIV/0!</v>
      </c>
      <c r="P60" s="59"/>
      <c r="Q60" s="59"/>
      <c r="R60" s="59"/>
      <c r="S60" s="59"/>
      <c r="T60" s="59"/>
    </row>
    <row r="61" spans="10:20" ht="15" customHeight="1">
      <c r="J61" s="65"/>
      <c r="K61" s="37" t="str">
        <f>Results!C57</f>
        <v>E07</v>
      </c>
      <c r="L61" s="37" t="str">
        <f>Results!B57</f>
        <v>MIMAT0000646</v>
      </c>
      <c r="M61" s="73" t="e">
        <f>Results!F57</f>
        <v>#DIV/0!</v>
      </c>
      <c r="N61" s="73" t="e">
        <f>Results!G57</f>
        <v>#DIV/0!</v>
      </c>
      <c r="P61" s="59"/>
      <c r="Q61" s="59"/>
      <c r="R61" s="59"/>
      <c r="S61" s="59"/>
      <c r="T61" s="59"/>
    </row>
    <row r="62" spans="10:20" ht="15" customHeight="1">
      <c r="J62" s="65"/>
      <c r="K62" s="37" t="str">
        <f>Results!C58</f>
        <v>E08</v>
      </c>
      <c r="L62" s="37" t="str">
        <f>Results!B58</f>
        <v>MIMAT0004694</v>
      </c>
      <c r="M62" s="73" t="e">
        <f>Results!F58</f>
        <v>#DIV/0!</v>
      </c>
      <c r="N62" s="73" t="e">
        <f>Results!G58</f>
        <v>#DIV/0!</v>
      </c>
      <c r="P62" s="59"/>
      <c r="Q62" s="59"/>
      <c r="R62" s="59"/>
      <c r="S62" s="59"/>
      <c r="T62" s="59"/>
    </row>
    <row r="63" spans="10:20" ht="15" customHeight="1">
      <c r="J63" s="65"/>
      <c r="K63" s="37" t="str">
        <f>Results!C59</f>
        <v>E09</v>
      </c>
      <c r="L63" s="37" t="str">
        <f>Results!B59</f>
        <v>MIMAT0004915</v>
      </c>
      <c r="M63" s="73" t="e">
        <f>Results!F59</f>
        <v>#DIV/0!</v>
      </c>
      <c r="N63" s="73" t="e">
        <f>Results!G59</f>
        <v>#DIV/0!</v>
      </c>
      <c r="P63" s="59"/>
      <c r="Q63" s="59"/>
      <c r="R63" s="59"/>
      <c r="S63" s="59"/>
      <c r="T63" s="59"/>
    </row>
    <row r="64" spans="10:20" ht="15" customHeight="1">
      <c r="J64" s="65"/>
      <c r="K64" s="37" t="str">
        <f>Results!C60</f>
        <v>E10</v>
      </c>
      <c r="L64" s="37" t="str">
        <f>Results!B60</f>
        <v>MIMAT0000251</v>
      </c>
      <c r="M64" s="73" t="e">
        <f>Results!F60</f>
        <v>#DIV/0!</v>
      </c>
      <c r="N64" s="73" t="e">
        <f>Results!G60</f>
        <v>#DIV/0!</v>
      </c>
      <c r="P64" s="59"/>
      <c r="Q64" s="59"/>
      <c r="R64" s="59"/>
      <c r="S64" s="59"/>
      <c r="T64" s="59"/>
    </row>
    <row r="65" spans="10:20" ht="15" customHeight="1">
      <c r="J65" s="65"/>
      <c r="K65" s="37" t="str">
        <f>Results!C61</f>
        <v>E11</v>
      </c>
      <c r="L65" s="37" t="str">
        <f>Results!B61</f>
        <v>MIMAT0000719</v>
      </c>
      <c r="M65" s="73" t="e">
        <f>Results!F61</f>
        <v>#DIV/0!</v>
      </c>
      <c r="N65" s="73" t="e">
        <f>Results!G61</f>
        <v>#DIV/0!</v>
      </c>
      <c r="P65" s="59"/>
      <c r="Q65" s="59"/>
      <c r="R65" s="59"/>
      <c r="S65" s="59"/>
      <c r="T65" s="59"/>
    </row>
    <row r="66" spans="10:20" ht="15" customHeight="1">
      <c r="J66" s="65"/>
      <c r="K66" s="37" t="str">
        <f>Results!C62</f>
        <v>E12</v>
      </c>
      <c r="L66" s="37" t="str">
        <f>Results!B62</f>
        <v>MIMAT0000091</v>
      </c>
      <c r="M66" s="73" t="e">
        <f>Results!F62</f>
        <v>#DIV/0!</v>
      </c>
      <c r="N66" s="73" t="e">
        <f>Results!G62</f>
        <v>#DIV/0!</v>
      </c>
      <c r="P66" s="59"/>
      <c r="Q66" s="59"/>
      <c r="R66" s="59"/>
      <c r="S66" s="59"/>
      <c r="T66" s="59"/>
    </row>
    <row r="67" spans="10:20" ht="15" customHeight="1">
      <c r="J67" s="65"/>
      <c r="K67" s="37" t="str">
        <f>Results!C63</f>
        <v>F01</v>
      </c>
      <c r="L67" s="37" t="str">
        <f>Results!B63</f>
        <v>MIMAT0004908</v>
      </c>
      <c r="M67" s="73" t="e">
        <f>Results!F63</f>
        <v>#DIV/0!</v>
      </c>
      <c r="N67" s="73" t="e">
        <f>Results!G63</f>
        <v>#DIV/0!</v>
      </c>
      <c r="P67" s="59"/>
      <c r="Q67" s="59"/>
      <c r="R67" s="59"/>
      <c r="S67" s="59"/>
      <c r="T67" s="59"/>
    </row>
    <row r="68" spans="10:20" ht="15" customHeight="1">
      <c r="J68" s="65"/>
      <c r="K68" s="37" t="str">
        <f>Results!C64</f>
        <v>F02</v>
      </c>
      <c r="L68" s="37" t="str">
        <f>Results!B64</f>
        <v>MIMAT0001341</v>
      </c>
      <c r="M68" s="73" t="e">
        <f>Results!F64</f>
        <v>#DIV/0!</v>
      </c>
      <c r="N68" s="73" t="e">
        <f>Results!G64</f>
        <v>#DIV/0!</v>
      </c>
      <c r="P68" s="59"/>
      <c r="Q68" s="59"/>
      <c r="R68" s="59"/>
      <c r="S68" s="59"/>
      <c r="T68" s="59"/>
    </row>
    <row r="69" spans="10:20" ht="15" customHeight="1">
      <c r="J69" s="65"/>
      <c r="K69" s="37" t="str">
        <f>Results!C65</f>
        <v>F03</v>
      </c>
      <c r="L69" s="37" t="str">
        <f>Results!B65</f>
        <v>MIMAT0004926</v>
      </c>
      <c r="M69" s="73" t="e">
        <f>Results!F65</f>
        <v>#DIV/0!</v>
      </c>
      <c r="N69" s="73" t="e">
        <f>Results!G65</f>
        <v>#DIV/0!</v>
      </c>
      <c r="P69" s="59"/>
      <c r="Q69" s="59"/>
      <c r="R69" s="59"/>
      <c r="S69" s="59"/>
      <c r="T69" s="59"/>
    </row>
    <row r="70" spans="10:20" ht="15" customHeight="1">
      <c r="J70" s="65"/>
      <c r="K70" s="37" t="str">
        <f>Results!C66</f>
        <v>F04</v>
      </c>
      <c r="L70" s="37" t="str">
        <f>Results!B66</f>
        <v>MIMAT0000454</v>
      </c>
      <c r="M70" s="73" t="e">
        <f>Results!F66</f>
        <v>#DIV/0!</v>
      </c>
      <c r="N70" s="73" t="e">
        <f>Results!G66</f>
        <v>#DIV/0!</v>
      </c>
      <c r="P70" s="59"/>
      <c r="Q70" s="59"/>
      <c r="R70" s="59"/>
      <c r="S70" s="59"/>
      <c r="T70" s="59"/>
    </row>
    <row r="71" spans="10:20" ht="15" customHeight="1">
      <c r="J71" s="65"/>
      <c r="K71" s="37" t="str">
        <f>Results!C67</f>
        <v>F05</v>
      </c>
      <c r="L71" s="37" t="str">
        <f>Results!B67</f>
        <v>MIMAT0000451</v>
      </c>
      <c r="M71" s="73" t="e">
        <f>Results!F67</f>
        <v>#DIV/0!</v>
      </c>
      <c r="N71" s="73" t="e">
        <f>Results!G67</f>
        <v>#DIV/0!</v>
      </c>
      <c r="P71" s="59"/>
      <c r="Q71" s="59"/>
      <c r="R71" s="59"/>
      <c r="S71" s="59"/>
      <c r="T71" s="59"/>
    </row>
    <row r="72" spans="10:20" ht="15" customHeight="1">
      <c r="J72" s="65"/>
      <c r="K72" s="37" t="str">
        <f>Results!C68</f>
        <v>F06</v>
      </c>
      <c r="L72" s="37" t="str">
        <f>Results!B68</f>
        <v>MIMAT0000418</v>
      </c>
      <c r="M72" s="73" t="e">
        <f>Results!F68</f>
        <v>#DIV/0!</v>
      </c>
      <c r="N72" s="73" t="e">
        <f>Results!G68</f>
        <v>#DIV/0!</v>
      </c>
      <c r="P72" s="59"/>
      <c r="Q72" s="59"/>
      <c r="R72" s="59"/>
      <c r="S72" s="59"/>
      <c r="T72" s="59"/>
    </row>
    <row r="73" spans="10:20" ht="15" customHeight="1">
      <c r="J73" s="65"/>
      <c r="K73" s="37" t="str">
        <f>Results!C69</f>
        <v>F07</v>
      </c>
      <c r="L73" s="37" t="str">
        <f>Results!B69</f>
        <v>MIMAT0004597</v>
      </c>
      <c r="M73" s="73" t="e">
        <f>Results!F69</f>
        <v>#DIV/0!</v>
      </c>
      <c r="N73" s="73" t="e">
        <f>Results!G69</f>
        <v>#DIV/0!</v>
      </c>
      <c r="P73" s="59"/>
      <c r="Q73" s="59"/>
      <c r="R73" s="59"/>
      <c r="S73" s="59"/>
      <c r="T73" s="59"/>
    </row>
    <row r="74" spans="10:20" ht="15" customHeight="1">
      <c r="J74" s="65"/>
      <c r="K74" s="37" t="str">
        <f>Results!C70</f>
        <v>F08</v>
      </c>
      <c r="L74" s="37" t="str">
        <f>Results!B70</f>
        <v>MIMAT0000761</v>
      </c>
      <c r="M74" s="73" t="e">
        <f>Results!F70</f>
        <v>#DIV/0!</v>
      </c>
      <c r="N74" s="73" t="e">
        <f>Results!G70</f>
        <v>#DIV/0!</v>
      </c>
      <c r="P74" s="59"/>
      <c r="Q74" s="59"/>
      <c r="R74" s="59"/>
      <c r="S74" s="59"/>
      <c r="T74" s="59"/>
    </row>
    <row r="75" spans="10:20" ht="15" customHeight="1">
      <c r="J75" s="65"/>
      <c r="K75" s="37" t="str">
        <f>Results!C71</f>
        <v>F09</v>
      </c>
      <c r="L75" s="37" t="str">
        <f>Results!B71</f>
        <v>MIMAT0004700</v>
      </c>
      <c r="M75" s="73" t="e">
        <f>Results!F71</f>
        <v>#DIV/0!</v>
      </c>
      <c r="N75" s="73" t="e">
        <f>Results!G71</f>
        <v>#DIV/0!</v>
      </c>
      <c r="P75" s="59"/>
      <c r="Q75" s="59"/>
      <c r="R75" s="59"/>
      <c r="S75" s="59"/>
      <c r="T75" s="59"/>
    </row>
    <row r="76" spans="10:20" ht="15" customHeight="1">
      <c r="J76" s="65"/>
      <c r="K76" s="37" t="str">
        <f>Results!C72</f>
        <v>F10</v>
      </c>
      <c r="L76" s="37" t="str">
        <f>Results!B72</f>
        <v>MIMAT0004677</v>
      </c>
      <c r="M76" s="73" t="e">
        <f>Results!F72</f>
        <v>#DIV/0!</v>
      </c>
      <c r="N76" s="73" t="e">
        <f>Results!G72</f>
        <v>#DIV/0!</v>
      </c>
      <c r="P76" s="59"/>
      <c r="Q76" s="59"/>
      <c r="R76" s="59"/>
      <c r="S76" s="59"/>
      <c r="T76" s="59"/>
    </row>
    <row r="77" spans="10:20" ht="15" customHeight="1">
      <c r="J77" s="65"/>
      <c r="K77" s="37" t="str">
        <f>Results!C73</f>
        <v>F11</v>
      </c>
      <c r="L77" s="37" t="str">
        <f>Results!B73</f>
        <v>MIMAT0000760</v>
      </c>
      <c r="M77" s="73" t="e">
        <f>Results!F73</f>
        <v>#DIV/0!</v>
      </c>
      <c r="N77" s="73" t="e">
        <f>Results!G73</f>
        <v>#DIV/0!</v>
      </c>
      <c r="P77" s="59"/>
      <c r="Q77" s="59"/>
      <c r="R77" s="59"/>
      <c r="S77" s="59"/>
      <c r="T77" s="59"/>
    </row>
    <row r="78" spans="10:20" ht="15" customHeight="1">
      <c r="J78" s="65"/>
      <c r="K78" s="37" t="str">
        <f>Results!C74</f>
        <v>F12</v>
      </c>
      <c r="L78" s="37" t="str">
        <f>Results!B74</f>
        <v>MIMAT0000753</v>
      </c>
      <c r="M78" s="73" t="e">
        <f>Results!F74</f>
        <v>#DIV/0!</v>
      </c>
      <c r="N78" s="73" t="e">
        <f>Results!G74</f>
        <v>#DIV/0!</v>
      </c>
      <c r="P78" s="59"/>
      <c r="Q78" s="59"/>
      <c r="R78" s="59"/>
      <c r="S78" s="59"/>
      <c r="T78" s="59"/>
    </row>
    <row r="79" spans="10:20" ht="15" customHeight="1">
      <c r="J79" s="65"/>
      <c r="K79" s="37" t="str">
        <f>Results!C75</f>
        <v>G01</v>
      </c>
      <c r="L79" s="37" t="str">
        <f>Results!B75</f>
        <v>MIMAT0004602</v>
      </c>
      <c r="M79" s="73" t="e">
        <f>Results!F75</f>
        <v>#DIV/0!</v>
      </c>
      <c r="N79" s="73" t="e">
        <f>Results!G75</f>
        <v>#DIV/0!</v>
      </c>
      <c r="P79" s="59"/>
      <c r="Q79" s="59"/>
      <c r="R79" s="59"/>
      <c r="S79" s="59"/>
      <c r="T79" s="59"/>
    </row>
    <row r="80" spans="10:20" ht="15" customHeight="1">
      <c r="J80" s="65"/>
      <c r="K80" s="37" t="str">
        <f>Results!C76</f>
        <v>G02</v>
      </c>
      <c r="L80" s="37" t="str">
        <f>Results!B76</f>
        <v>MIMAT0000756</v>
      </c>
      <c r="M80" s="73" t="e">
        <f>Results!F76</f>
        <v>#DIV/0!</v>
      </c>
      <c r="N80" s="73" t="e">
        <f>Results!G76</f>
        <v>#DIV/0!</v>
      </c>
      <c r="P80" s="59"/>
      <c r="Q80" s="59"/>
      <c r="R80" s="59"/>
      <c r="S80" s="59"/>
      <c r="T80" s="59"/>
    </row>
    <row r="81" spans="10:20" ht="15" customHeight="1">
      <c r="J81" s="65"/>
      <c r="K81" s="37" t="str">
        <f>Results!C77</f>
        <v>G03</v>
      </c>
      <c r="L81" s="37" t="str">
        <f>Results!B77</f>
        <v>MIMAT0004613</v>
      </c>
      <c r="M81" s="73" t="e">
        <f>Results!F77</f>
        <v>#DIV/0!</v>
      </c>
      <c r="N81" s="73" t="e">
        <f>Results!G77</f>
        <v>#DIV/0!</v>
      </c>
      <c r="P81" s="59"/>
      <c r="Q81" s="59"/>
      <c r="R81" s="59"/>
      <c r="S81" s="59"/>
      <c r="T81" s="59"/>
    </row>
    <row r="82" spans="10:20" ht="15" customHeight="1">
      <c r="J82" s="65"/>
      <c r="K82" s="37" t="str">
        <f>Results!C78</f>
        <v>G04</v>
      </c>
      <c r="L82" s="37" t="str">
        <f>Results!B78</f>
        <v>MIMAT0000752</v>
      </c>
      <c r="M82" s="73" t="e">
        <f>Results!F78</f>
        <v>#DIV/0!</v>
      </c>
      <c r="N82" s="73" t="e">
        <f>Results!G78</f>
        <v>#DIV/0!</v>
      </c>
      <c r="P82" s="59"/>
      <c r="Q82" s="59"/>
      <c r="R82" s="59"/>
      <c r="S82" s="59"/>
      <c r="T82" s="59"/>
    </row>
    <row r="83" spans="10:20" ht="15" customHeight="1">
      <c r="J83" s="65"/>
      <c r="K83" s="37" t="str">
        <f>Results!C79</f>
        <v>G05</v>
      </c>
      <c r="L83" s="37" t="str">
        <f>Results!B79</f>
        <v>MIMAT0000414</v>
      </c>
      <c r="M83" s="73" t="e">
        <f>Results!F79</f>
        <v>#DIV/0!</v>
      </c>
      <c r="N83" s="73" t="e">
        <f>Results!G79</f>
        <v>#DIV/0!</v>
      </c>
      <c r="P83" s="59"/>
      <c r="Q83" s="59"/>
      <c r="R83" s="59"/>
      <c r="S83" s="59"/>
      <c r="T83" s="59"/>
    </row>
    <row r="84" spans="10:20" ht="15" customHeight="1">
      <c r="J84" s="65"/>
      <c r="K84" s="37" t="str">
        <f>Results!C80</f>
        <v>G06</v>
      </c>
      <c r="L84" s="37" t="str">
        <f>Results!B80</f>
        <v>MIMAT0000727</v>
      </c>
      <c r="M84" s="73" t="e">
        <f>Results!F80</f>
        <v>#DIV/0!</v>
      </c>
      <c r="N84" s="73" t="e">
        <f>Results!G80</f>
        <v>#DIV/0!</v>
      </c>
      <c r="P84" s="59"/>
      <c r="Q84" s="59"/>
      <c r="R84" s="59"/>
      <c r="S84" s="59"/>
      <c r="T84" s="59"/>
    </row>
    <row r="85" spans="10:20" ht="15" customHeight="1">
      <c r="J85" s="65"/>
      <c r="K85" s="37" t="str">
        <f>Results!C81</f>
        <v>G07</v>
      </c>
      <c r="L85" s="37" t="str">
        <f>Results!B81</f>
        <v>MIMAT0004955</v>
      </c>
      <c r="M85" s="73" t="e">
        <f>Results!F81</f>
        <v>#DIV/0!</v>
      </c>
      <c r="N85" s="73" t="e">
        <f>Results!G81</f>
        <v>#DIV/0!</v>
      </c>
      <c r="P85" s="59"/>
      <c r="Q85" s="59"/>
      <c r="R85" s="59"/>
      <c r="S85" s="59"/>
      <c r="T85" s="59"/>
    </row>
    <row r="86" spans="10:20" ht="15" customHeight="1">
      <c r="J86" s="65"/>
      <c r="K86" s="37" t="str">
        <f>Results!C82</f>
        <v>G08</v>
      </c>
      <c r="L86" s="37" t="str">
        <f>Results!B82</f>
        <v>MIMAT0000415</v>
      </c>
      <c r="M86" s="73" t="e">
        <f>Results!F82</f>
        <v>#DIV/0!</v>
      </c>
      <c r="N86" s="73" t="e">
        <f>Results!G82</f>
        <v>#DIV/0!</v>
      </c>
      <c r="P86" s="59"/>
      <c r="Q86" s="59"/>
      <c r="R86" s="59"/>
      <c r="S86" s="59"/>
      <c r="T86" s="59"/>
    </row>
    <row r="87" spans="10:20" ht="15" customHeight="1">
      <c r="J87" s="65"/>
      <c r="K87" s="37" t="str">
        <f>Results!C83</f>
        <v>G09</v>
      </c>
      <c r="L87" s="37" t="str">
        <f>Results!B83</f>
        <v>MIMAT0000065</v>
      </c>
      <c r="M87" s="73" t="e">
        <f>Results!F83</f>
        <v>#DIV/0!</v>
      </c>
      <c r="N87" s="73" t="e">
        <f>Results!G83</f>
        <v>#DIV/0!</v>
      </c>
      <c r="P87" s="59"/>
      <c r="Q87" s="59"/>
      <c r="R87" s="59"/>
      <c r="S87" s="59"/>
      <c r="T87" s="59"/>
    </row>
    <row r="88" spans="10:20" ht="15" customHeight="1">
      <c r="J88" s="65"/>
      <c r="K88" s="37" t="str">
        <f>Results!C84</f>
        <v>G10</v>
      </c>
      <c r="L88" s="37" t="str">
        <f>Results!B84</f>
        <v>MIMAT0000096</v>
      </c>
      <c r="M88" s="73" t="e">
        <f>Results!F84</f>
        <v>#DIV/0!</v>
      </c>
      <c r="N88" s="73" t="e">
        <f>Results!G84</f>
        <v>#DIV/0!</v>
      </c>
      <c r="P88" s="59"/>
      <c r="Q88" s="59"/>
      <c r="R88" s="59"/>
      <c r="S88" s="59"/>
      <c r="T88" s="59"/>
    </row>
    <row r="89" spans="10:20" ht="15" customHeight="1">
      <c r="J89" s="65"/>
      <c r="K89" s="37" t="str">
        <f>Results!C85</f>
        <v>G11</v>
      </c>
      <c r="L89" s="37" t="str">
        <f>Results!B85</f>
        <v>MIMAT0000432</v>
      </c>
      <c r="M89" s="73" t="e">
        <f>Results!F85</f>
        <v>#DIV/0!</v>
      </c>
      <c r="N89" s="73" t="e">
        <f>Results!G85</f>
        <v>#DIV/0!</v>
      </c>
      <c r="P89" s="59"/>
      <c r="Q89" s="59"/>
      <c r="R89" s="59"/>
      <c r="S89" s="59"/>
      <c r="T89" s="59"/>
    </row>
    <row r="90" spans="10:20" ht="15" customHeight="1">
      <c r="J90" s="65"/>
      <c r="K90" s="37" t="str">
        <f>Results!C86</f>
        <v>G12</v>
      </c>
      <c r="L90" s="37" t="str">
        <f>Results!B86</f>
        <v>MIMAT0000075</v>
      </c>
      <c r="M90" s="73" t="e">
        <f>Results!F86</f>
        <v>#DIV/0!</v>
      </c>
      <c r="N90" s="73" t="e">
        <f>Results!G86</f>
        <v>#DIV/0!</v>
      </c>
      <c r="P90" s="59"/>
      <c r="Q90" s="59"/>
      <c r="R90" s="59"/>
      <c r="S90" s="59"/>
      <c r="T90" s="59"/>
    </row>
    <row r="91" spans="10:16" ht="15" customHeight="1">
      <c r="J91" s="62" t="str">
        <f>'Gene Table'!A99</f>
        <v>Plate 2</v>
      </c>
      <c r="K91" s="37" t="str">
        <f>Results!C99</f>
        <v>A01</v>
      </c>
      <c r="L91" s="37" t="str">
        <f>Results!B99</f>
        <v>MIMAT0006764</v>
      </c>
      <c r="M91" s="73" t="e">
        <f>Results!F99</f>
        <v>#DIV/0!</v>
      </c>
      <c r="N91" s="73" t="e">
        <f>Results!G99</f>
        <v>#DIV/0!</v>
      </c>
      <c r="O91" s="59"/>
      <c r="P91" s="59"/>
    </row>
    <row r="92" spans="10:16" ht="15" customHeight="1">
      <c r="J92" s="65"/>
      <c r="K92" s="37" t="str">
        <f>Results!C100</f>
        <v>A02</v>
      </c>
      <c r="L92" s="37" t="str">
        <f>Results!B100</f>
        <v>MIMAT0000718</v>
      </c>
      <c r="M92" s="73" t="e">
        <f>Results!F100</f>
        <v>#DIV/0!</v>
      </c>
      <c r="N92" s="73" t="e">
        <f>Results!G100</f>
        <v>#DIV/0!</v>
      </c>
      <c r="O92" s="59"/>
      <c r="P92" s="59"/>
    </row>
    <row r="93" spans="10:16" ht="15" customHeight="1">
      <c r="J93" s="65"/>
      <c r="K93" s="37" t="str">
        <f>Results!C101</f>
        <v>A03</v>
      </c>
      <c r="L93" s="37" t="str">
        <f>Results!B101</f>
        <v>MIMAT0000449</v>
      </c>
      <c r="M93" s="73" t="e">
        <f>Results!F101</f>
        <v>#DIV/0!</v>
      </c>
      <c r="N93" s="73" t="e">
        <f>Results!G101</f>
        <v>#DIV/0!</v>
      </c>
      <c r="O93" s="59"/>
      <c r="P93" s="59"/>
    </row>
    <row r="94" spans="10:16" ht="15" customHeight="1">
      <c r="J94" s="65"/>
      <c r="K94" s="37" t="str">
        <f>Results!C102</f>
        <v>A04</v>
      </c>
      <c r="L94" s="37" t="str">
        <f>Results!B102</f>
        <v>MIMAT0001413</v>
      </c>
      <c r="M94" s="73" t="e">
        <f>Results!F102</f>
        <v>#DIV/0!</v>
      </c>
      <c r="N94" s="73" t="e">
        <f>Results!G102</f>
        <v>#DIV/0!</v>
      </c>
      <c r="O94" s="59"/>
      <c r="P94" s="59"/>
    </row>
    <row r="95" spans="10:14" ht="15" customHeight="1">
      <c r="J95" s="65"/>
      <c r="K95" s="37" t="str">
        <f>Results!C103</f>
        <v>A05</v>
      </c>
      <c r="L95" s="37" t="str">
        <f>Results!B103</f>
        <v>MIMAT0000222</v>
      </c>
      <c r="M95" s="73" t="e">
        <f>Results!F103</f>
        <v>#DIV/0!</v>
      </c>
      <c r="N95" s="73" t="e">
        <f>Results!G103</f>
        <v>#DIV/0!</v>
      </c>
    </row>
    <row r="96" spans="10:14" ht="15" customHeight="1">
      <c r="J96" s="65"/>
      <c r="K96" s="37" t="str">
        <f>Results!C104</f>
        <v>A06</v>
      </c>
      <c r="L96" s="37" t="str">
        <f>Results!B104</f>
        <v>MIMAT0005793</v>
      </c>
      <c r="M96" s="73" t="e">
        <f>Results!F104</f>
        <v>#DIV/0!</v>
      </c>
      <c r="N96" s="73" t="e">
        <f>Results!G104</f>
        <v>#DIV/0!</v>
      </c>
    </row>
    <row r="97" spans="10:14" ht="15" customHeight="1">
      <c r="J97" s="65"/>
      <c r="K97" s="37" t="str">
        <f>Results!C105</f>
        <v>A07</v>
      </c>
      <c r="L97" s="37" t="str">
        <f>Results!B105</f>
        <v>MIMAT0000265</v>
      </c>
      <c r="M97" s="73" t="e">
        <f>Results!F105</f>
        <v>#DIV/0!</v>
      </c>
      <c r="N97" s="73" t="e">
        <f>Results!G105</f>
        <v>#DIV/0!</v>
      </c>
    </row>
    <row r="98" spans="10:14" ht="15" customHeight="1">
      <c r="J98" s="65"/>
      <c r="K98" s="37" t="str">
        <f>Results!C106</f>
        <v>A08</v>
      </c>
      <c r="L98" s="37" t="str">
        <f>Results!B106</f>
        <v>MIMAT0000231</v>
      </c>
      <c r="M98" s="73" t="e">
        <f>Results!F106</f>
        <v>#DIV/0!</v>
      </c>
      <c r="N98" s="73" t="e">
        <f>Results!G106</f>
        <v>#DIV/0!</v>
      </c>
    </row>
    <row r="99" spans="10:14" ht="15" customHeight="1">
      <c r="J99" s="65"/>
      <c r="K99" s="37" t="str">
        <f>Results!C107</f>
        <v>A09</v>
      </c>
      <c r="L99" s="37" t="str">
        <f>Results!B107</f>
        <v>MIMAT0000691</v>
      </c>
      <c r="M99" s="73" t="e">
        <f>Results!F107</f>
        <v>#DIV/0!</v>
      </c>
      <c r="N99" s="73" t="e">
        <f>Results!G107</f>
        <v>#DIV/0!</v>
      </c>
    </row>
    <row r="100" spans="10:14" ht="15" customHeight="1">
      <c r="J100" s="65"/>
      <c r="K100" s="37" t="str">
        <f>Results!C108</f>
        <v>A10</v>
      </c>
      <c r="L100" s="37" t="str">
        <f>Results!B108</f>
        <v>MIMAT0000253</v>
      </c>
      <c r="M100" s="73" t="e">
        <f>Results!F108</f>
        <v>#DIV/0!</v>
      </c>
      <c r="N100" s="73" t="e">
        <f>Results!G108</f>
        <v>#DIV/0!</v>
      </c>
    </row>
    <row r="101" spans="10:14" ht="15" customHeight="1">
      <c r="J101" s="65"/>
      <c r="K101" s="37" t="str">
        <f>Results!C109</f>
        <v>A11</v>
      </c>
      <c r="L101" s="37" t="str">
        <f>Results!B109</f>
        <v>MIMAT0000254</v>
      </c>
      <c r="M101" s="73" t="e">
        <f>Results!F109</f>
        <v>#DIV/0!</v>
      </c>
      <c r="N101" s="73" t="e">
        <f>Results!G109</f>
        <v>#DIV/0!</v>
      </c>
    </row>
    <row r="102" spans="10:14" ht="15" customHeight="1">
      <c r="J102" s="65"/>
      <c r="K102" s="37" t="str">
        <f>Results!C110</f>
        <v>A12</v>
      </c>
      <c r="L102" s="37" t="str">
        <f>Results!B110</f>
        <v>MIMAT0000064</v>
      </c>
      <c r="M102" s="73" t="e">
        <f>Results!F110</f>
        <v>#DIV/0!</v>
      </c>
      <c r="N102" s="73" t="e">
        <f>Results!G110</f>
        <v>#DIV/0!</v>
      </c>
    </row>
    <row r="103" spans="10:14" ht="15" customHeight="1">
      <c r="J103" s="65"/>
      <c r="K103" s="37" t="str">
        <f>Results!C111</f>
        <v>B01</v>
      </c>
      <c r="L103" s="37" t="str">
        <f>Results!B111</f>
        <v>MIMAT0000063</v>
      </c>
      <c r="M103" s="73" t="e">
        <f>Results!F111</f>
        <v>#DIV/0!</v>
      </c>
      <c r="N103" s="73" t="e">
        <f>Results!G111</f>
        <v>#DIV/0!</v>
      </c>
    </row>
    <row r="104" spans="10:14" ht="15" customHeight="1">
      <c r="J104" s="65"/>
      <c r="K104" s="37" t="str">
        <f>Results!C112</f>
        <v>B02</v>
      </c>
      <c r="L104" s="37" t="str">
        <f>Results!B112</f>
        <v>MIMAT0000226</v>
      </c>
      <c r="M104" s="73" t="e">
        <f>Results!F112</f>
        <v>#DIV/0!</v>
      </c>
      <c r="N104" s="73" t="e">
        <f>Results!G112</f>
        <v>#DIV/0!</v>
      </c>
    </row>
    <row r="105" spans="10:14" ht="15" customHeight="1">
      <c r="J105" s="65"/>
      <c r="K105" s="37" t="str">
        <f>Results!C113</f>
        <v>B03</v>
      </c>
      <c r="L105" s="37" t="str">
        <f>Results!B113</f>
        <v>MIMAT0000103</v>
      </c>
      <c r="M105" s="73" t="e">
        <f>Results!F113</f>
        <v>#DIV/0!</v>
      </c>
      <c r="N105" s="73" t="e">
        <f>Results!G113</f>
        <v>#DIV/0!</v>
      </c>
    </row>
    <row r="106" spans="10:14" ht="15" customHeight="1">
      <c r="J106" s="65"/>
      <c r="K106" s="37" t="str">
        <f>Results!C114</f>
        <v>B04</v>
      </c>
      <c r="L106" s="37" t="str">
        <f>Results!B114</f>
        <v>MIMAT0000258</v>
      </c>
      <c r="M106" s="73" t="e">
        <f>Results!F114</f>
        <v>#DIV/0!</v>
      </c>
      <c r="N106" s="73" t="e">
        <f>Results!G114</f>
        <v>#DIV/0!</v>
      </c>
    </row>
    <row r="107" spans="10:14" ht="15" customHeight="1">
      <c r="J107" s="65"/>
      <c r="K107" s="37" t="str">
        <f>Results!C115</f>
        <v>B05</v>
      </c>
      <c r="L107" s="37" t="str">
        <f>Results!B115</f>
        <v>MIMAT0000070</v>
      </c>
      <c r="M107" s="73" t="e">
        <f>Results!F115</f>
        <v>#DIV/0!</v>
      </c>
      <c r="N107" s="73" t="e">
        <f>Results!G115</f>
        <v>#DIV/0!</v>
      </c>
    </row>
    <row r="108" spans="10:14" ht="15" customHeight="1">
      <c r="J108" s="65"/>
      <c r="K108" s="37" t="str">
        <f>Results!C116</f>
        <v>B06</v>
      </c>
      <c r="L108" s="37" t="str">
        <f>Results!B116</f>
        <v>MIMAT0000086</v>
      </c>
      <c r="M108" s="73" t="e">
        <f>Results!F116</f>
        <v>#DIV/0!</v>
      </c>
      <c r="N108" s="73" t="e">
        <f>Results!G116</f>
        <v>#DIV/0!</v>
      </c>
    </row>
    <row r="109" spans="10:14" ht="15" customHeight="1">
      <c r="J109" s="65"/>
      <c r="K109" s="37" t="str">
        <f>Results!C117</f>
        <v>B07</v>
      </c>
      <c r="L109" s="37" t="str">
        <f>Results!B117</f>
        <v>MIMAT0000681</v>
      </c>
      <c r="M109" s="73" t="e">
        <f>Results!F117</f>
        <v>#DIV/0!</v>
      </c>
      <c r="N109" s="73" t="e">
        <f>Results!G117</f>
        <v>#DIV/0!</v>
      </c>
    </row>
    <row r="110" spans="10:14" ht="15" customHeight="1">
      <c r="J110" s="65"/>
      <c r="K110" s="37" t="str">
        <f>Results!C118</f>
        <v>B08</v>
      </c>
      <c r="L110" s="37" t="str">
        <f>Results!B118</f>
        <v>MIMAT0001080</v>
      </c>
      <c r="M110" s="73" t="e">
        <f>Results!F118</f>
        <v>#DIV/0!</v>
      </c>
      <c r="N110" s="73" t="e">
        <f>Results!G118</f>
        <v>#DIV/0!</v>
      </c>
    </row>
    <row r="111" spans="10:14" ht="15" customHeight="1">
      <c r="J111" s="65"/>
      <c r="K111" s="37" t="str">
        <f>Results!C119</f>
        <v>B09</v>
      </c>
      <c r="L111" s="37" t="str">
        <f>Results!B119</f>
        <v>MIMAT0000419</v>
      </c>
      <c r="M111" s="73" t="e">
        <f>Results!F119</f>
        <v>#DIV/0!</v>
      </c>
      <c r="N111" s="73" t="e">
        <f>Results!G119</f>
        <v>#DIV/0!</v>
      </c>
    </row>
    <row r="112" spans="10:14" ht="15" customHeight="1">
      <c r="J112" s="65"/>
      <c r="K112" s="37" t="str">
        <f>Results!C120</f>
        <v>B10</v>
      </c>
      <c r="L112" s="37" t="str">
        <f>Results!B120</f>
        <v>MIMAT0000073</v>
      </c>
      <c r="M112" s="73" t="e">
        <f>Results!F120</f>
        <v>#DIV/0!</v>
      </c>
      <c r="N112" s="73" t="e">
        <f>Results!G120</f>
        <v>#DIV/0!</v>
      </c>
    </row>
    <row r="113" spans="10:14" ht="15" customHeight="1">
      <c r="J113" s="65"/>
      <c r="K113" s="37" t="str">
        <f>Results!C121</f>
        <v>B11</v>
      </c>
      <c r="L113" s="37" t="str">
        <f>Results!B121</f>
        <v>MIMAT0000084</v>
      </c>
      <c r="M113" s="73" t="e">
        <f>Results!F121</f>
        <v>#DIV/0!</v>
      </c>
      <c r="N113" s="73" t="e">
        <f>Results!G121</f>
        <v>#DIV/0!</v>
      </c>
    </row>
    <row r="114" spans="10:14" ht="15" customHeight="1">
      <c r="J114" s="65"/>
      <c r="K114" s="37" t="str">
        <f>Results!C122</f>
        <v>B12</v>
      </c>
      <c r="L114" s="37" t="str">
        <f>Results!B122</f>
        <v>MIMAT0000256</v>
      </c>
      <c r="M114" s="73" t="e">
        <f>Results!F122</f>
        <v>#DIV/0!</v>
      </c>
      <c r="N114" s="73" t="e">
        <f>Results!G122</f>
        <v>#DIV/0!</v>
      </c>
    </row>
    <row r="115" spans="10:14" ht="15" customHeight="1">
      <c r="J115" s="65"/>
      <c r="K115" s="37" t="str">
        <f>Results!C123</f>
        <v>C01</v>
      </c>
      <c r="L115" s="37" t="str">
        <f>Results!B123</f>
        <v>MIMAT0000101</v>
      </c>
      <c r="M115" s="73" t="e">
        <f>Results!F123</f>
        <v>#DIV/0!</v>
      </c>
      <c r="N115" s="73" t="e">
        <f>Results!G123</f>
        <v>#DIV/0!</v>
      </c>
    </row>
    <row r="116" spans="10:14" ht="15" customHeight="1">
      <c r="J116" s="65"/>
      <c r="K116" s="37" t="str">
        <f>Results!C124</f>
        <v>C02</v>
      </c>
      <c r="L116" s="37" t="str">
        <f>Results!B124</f>
        <v>MIMAT0000104</v>
      </c>
      <c r="M116" s="73" t="e">
        <f>Results!F124</f>
        <v>#DIV/0!</v>
      </c>
      <c r="N116" s="73" t="e">
        <f>Results!G124</f>
        <v>#DIV/0!</v>
      </c>
    </row>
    <row r="117" spans="10:14" ht="15" customHeight="1">
      <c r="J117" s="65"/>
      <c r="K117" s="37" t="str">
        <f>Results!C125</f>
        <v>C03</v>
      </c>
      <c r="L117" s="37" t="str">
        <f>Results!B125</f>
        <v>MIMAT0000074</v>
      </c>
      <c r="M117" s="73" t="e">
        <f>Results!F125</f>
        <v>#DIV/0!</v>
      </c>
      <c r="N117" s="73" t="e">
        <f>Results!G125</f>
        <v>#DIV/0!</v>
      </c>
    </row>
    <row r="118" spans="10:14" ht="15" customHeight="1">
      <c r="J118" s="65"/>
      <c r="K118" s="37" t="str">
        <f>Results!C126</f>
        <v>C04</v>
      </c>
      <c r="L118" s="37" t="str">
        <f>Results!B126</f>
        <v>MIMAT0000257</v>
      </c>
      <c r="M118" s="73" t="e">
        <f>Results!F126</f>
        <v>#DIV/0!</v>
      </c>
      <c r="N118" s="73" t="e">
        <f>Results!G126</f>
        <v>#DIV/0!</v>
      </c>
    </row>
    <row r="119" spans="10:14" ht="15" customHeight="1">
      <c r="J119" s="65"/>
      <c r="K119" s="37" t="str">
        <f>Results!C127</f>
        <v>C05</v>
      </c>
      <c r="L119" s="37" t="str">
        <f>Results!B127</f>
        <v>MIMAT0000078</v>
      </c>
      <c r="M119" s="73" t="e">
        <f>Results!F127</f>
        <v>#DIV/0!</v>
      </c>
      <c r="N119" s="73" t="e">
        <f>Results!G127</f>
        <v>#DIV/0!</v>
      </c>
    </row>
    <row r="120" spans="10:14" ht="15" customHeight="1">
      <c r="J120" s="65"/>
      <c r="K120" s="37" t="str">
        <f>Results!C128</f>
        <v>C06</v>
      </c>
      <c r="L120" s="37" t="str">
        <f>Results!B128</f>
        <v>MIMAT0000510</v>
      </c>
      <c r="M120" s="73" t="e">
        <f>Results!F128</f>
        <v>#DIV/0!</v>
      </c>
      <c r="N120" s="73" t="e">
        <f>Results!G128</f>
        <v>#DIV/0!</v>
      </c>
    </row>
    <row r="121" spans="10:14" ht="15" customHeight="1">
      <c r="J121" s="65"/>
      <c r="K121" s="37" t="str">
        <f>Results!C129</f>
        <v>C07</v>
      </c>
      <c r="L121" s="37" t="str">
        <f>Results!B129</f>
        <v>MIMAT0005792</v>
      </c>
      <c r="M121" s="73" t="e">
        <f>Results!F129</f>
        <v>#DIV/0!</v>
      </c>
      <c r="N121" s="73" t="e">
        <f>Results!G129</f>
        <v>#DIV/0!</v>
      </c>
    </row>
    <row r="122" spans="10:14" ht="15" customHeight="1">
      <c r="J122" s="65"/>
      <c r="K122" s="37" t="str">
        <f>Results!C130</f>
        <v>C08</v>
      </c>
      <c r="L122" s="37" t="str">
        <f>Results!B130</f>
        <v>MIMAT0004688</v>
      </c>
      <c r="M122" s="73" t="e">
        <f>Results!F130</f>
        <v>#DIV/0!</v>
      </c>
      <c r="N122" s="73" t="e">
        <f>Results!G130</f>
        <v>#DIV/0!</v>
      </c>
    </row>
    <row r="123" spans="10:14" ht="15" customHeight="1">
      <c r="J123" s="65"/>
      <c r="K123" s="37" t="str">
        <f>Results!C131</f>
        <v>C09</v>
      </c>
      <c r="L123" s="37" t="str">
        <f>Results!B131</f>
        <v>MIMAT0004559</v>
      </c>
      <c r="M123" s="73" t="e">
        <f>Results!F131</f>
        <v>#DIV/0!</v>
      </c>
      <c r="N123" s="73" t="e">
        <f>Results!G131</f>
        <v>#DIV/0!</v>
      </c>
    </row>
    <row r="124" spans="10:14" ht="15" customHeight="1">
      <c r="J124" s="65"/>
      <c r="K124" s="37" t="str">
        <f>Results!C132</f>
        <v>C10</v>
      </c>
      <c r="L124" s="37" t="str">
        <f>Results!B132</f>
        <v>MIMAT0004543</v>
      </c>
      <c r="M124" s="73" t="e">
        <f>Results!F132</f>
        <v>#DIV/0!</v>
      </c>
      <c r="N124" s="73" t="e">
        <f>Results!G132</f>
        <v>#DIV/0!</v>
      </c>
    </row>
    <row r="125" spans="10:14" ht="15" customHeight="1">
      <c r="J125" s="65"/>
      <c r="K125" s="37" t="str">
        <f>Results!C133</f>
        <v>C11</v>
      </c>
      <c r="L125" s="37" t="str">
        <f>Results!B133</f>
        <v>MIMAT0004558</v>
      </c>
      <c r="M125" s="73" t="e">
        <f>Results!F133</f>
        <v>#DIV/0!</v>
      </c>
      <c r="N125" s="73" t="e">
        <f>Results!G133</f>
        <v>#DIV/0!</v>
      </c>
    </row>
    <row r="126" spans="10:14" ht="15" customHeight="1">
      <c r="J126" s="65"/>
      <c r="K126" s="37" t="str">
        <f>Results!C134</f>
        <v>C12</v>
      </c>
      <c r="L126" s="37" t="str">
        <f>Results!B134</f>
        <v>MIMAT0004557</v>
      </c>
      <c r="M126" s="73" t="e">
        <f>Results!F134</f>
        <v>#DIV/0!</v>
      </c>
      <c r="N126" s="73" t="e">
        <f>Results!G134</f>
        <v>#DIV/0!</v>
      </c>
    </row>
    <row r="127" spans="10:14" ht="15" customHeight="1">
      <c r="J127" s="65"/>
      <c r="K127" s="37" t="str">
        <f>Results!C135</f>
        <v>D01</v>
      </c>
      <c r="L127" s="37" t="str">
        <f>Results!B135</f>
        <v>MIMAT0004568</v>
      </c>
      <c r="M127" s="73" t="e">
        <f>Results!F135</f>
        <v>#DIV/0!</v>
      </c>
      <c r="N127" s="73" t="e">
        <f>Results!G135</f>
        <v>#DIV/0!</v>
      </c>
    </row>
    <row r="128" spans="10:14" ht="15" customHeight="1">
      <c r="J128" s="65"/>
      <c r="K128" s="37" t="str">
        <f>Results!C136</f>
        <v>D02</v>
      </c>
      <c r="L128" s="37" t="str">
        <f>Results!B136</f>
        <v>MIMAT0004481</v>
      </c>
      <c r="M128" s="73" t="e">
        <f>Results!F136</f>
        <v>#DIV/0!</v>
      </c>
      <c r="N128" s="73" t="e">
        <f>Results!G136</f>
        <v>#DIV/0!</v>
      </c>
    </row>
    <row r="129" spans="10:14" ht="15" customHeight="1">
      <c r="J129" s="65"/>
      <c r="K129" s="37" t="str">
        <f>Results!C137</f>
        <v>D03</v>
      </c>
      <c r="L129" s="37" t="str">
        <f>Results!B137</f>
        <v>MIMAT0004482</v>
      </c>
      <c r="M129" s="73" t="e">
        <f>Results!F137</f>
        <v>#DIV/0!</v>
      </c>
      <c r="N129" s="73" t="e">
        <f>Results!G137</f>
        <v>#DIV/0!</v>
      </c>
    </row>
    <row r="130" spans="10:14" ht="15" customHeight="1">
      <c r="J130" s="65"/>
      <c r="K130" s="37" t="str">
        <f>Results!C138</f>
        <v>D04</v>
      </c>
      <c r="L130" s="37" t="str">
        <f>Results!B138</f>
        <v>MIMAT0004483</v>
      </c>
      <c r="M130" s="73" t="e">
        <f>Results!F138</f>
        <v>#DIV/0!</v>
      </c>
      <c r="N130" s="73" t="e">
        <f>Results!G138</f>
        <v>#DIV/0!</v>
      </c>
    </row>
    <row r="131" spans="10:14" ht="15" customHeight="1">
      <c r="J131" s="65"/>
      <c r="K131" s="37" t="str">
        <f>Results!C139</f>
        <v>D05</v>
      </c>
      <c r="L131" s="37" t="str">
        <f>Results!B139</f>
        <v>MIMAT0004484</v>
      </c>
      <c r="M131" s="73" t="e">
        <f>Results!F139</f>
        <v>#DIV/0!</v>
      </c>
      <c r="N131" s="73" t="e">
        <f>Results!G139</f>
        <v>#DIV/0!</v>
      </c>
    </row>
    <row r="132" spans="10:14" ht="15" customHeight="1">
      <c r="J132" s="65"/>
      <c r="K132" s="37" t="str">
        <f>Results!C140</f>
        <v>D06</v>
      </c>
      <c r="L132" s="37" t="str">
        <f>Results!B140</f>
        <v>MIMAT0004485</v>
      </c>
      <c r="M132" s="73" t="e">
        <f>Results!F140</f>
        <v>#DIV/0!</v>
      </c>
      <c r="N132" s="73" t="e">
        <f>Results!G140</f>
        <v>#DIV/0!</v>
      </c>
    </row>
    <row r="133" spans="10:14" ht="15" customHeight="1">
      <c r="J133" s="65"/>
      <c r="K133" s="37" t="str">
        <f>Results!C141</f>
        <v>D07</v>
      </c>
      <c r="L133" s="37" t="str">
        <f>Results!B141</f>
        <v>MIMAT0004486</v>
      </c>
      <c r="M133" s="73" t="e">
        <f>Results!F141</f>
        <v>#DIV/0!</v>
      </c>
      <c r="N133" s="73" t="e">
        <f>Results!G141</f>
        <v>#DIV/0!</v>
      </c>
    </row>
    <row r="134" spans="10:14" ht="15" customHeight="1">
      <c r="J134" s="65"/>
      <c r="K134" s="37" t="str">
        <f>Results!C142</f>
        <v>D08</v>
      </c>
      <c r="L134" s="37" t="str">
        <f>Results!B142</f>
        <v>MIMAT0004487</v>
      </c>
      <c r="M134" s="73" t="e">
        <f>Results!F142</f>
        <v>#DIV/0!</v>
      </c>
      <c r="N134" s="73" t="e">
        <f>Results!G142</f>
        <v>#DIV/0!</v>
      </c>
    </row>
    <row r="135" spans="10:14" ht="15" customHeight="1">
      <c r="J135" s="65"/>
      <c r="K135" s="37" t="str">
        <f>Results!C143</f>
        <v>D09</v>
      </c>
      <c r="L135" s="37" t="str">
        <f>Results!B143</f>
        <v>MIMAT0004585</v>
      </c>
      <c r="M135" s="73" t="e">
        <f>Results!F143</f>
        <v>#DIV/0!</v>
      </c>
      <c r="N135" s="73" t="e">
        <f>Results!G143</f>
        <v>#DIV/0!</v>
      </c>
    </row>
    <row r="136" spans="10:14" ht="15" customHeight="1">
      <c r="J136" s="65"/>
      <c r="K136" s="37" t="str">
        <f>Results!C144</f>
        <v>D10</v>
      </c>
      <c r="L136" s="37" t="str">
        <f>Results!B144</f>
        <v>MIMAT0004672</v>
      </c>
      <c r="M136" s="73" t="e">
        <f>Results!F144</f>
        <v>#DIV/0!</v>
      </c>
      <c r="N136" s="73" t="e">
        <f>Results!G144</f>
        <v>#DIV/0!</v>
      </c>
    </row>
    <row r="137" spans="10:14" ht="15" customHeight="1">
      <c r="J137" s="65"/>
      <c r="K137" s="37" t="str">
        <f>Results!C145</f>
        <v>D11</v>
      </c>
      <c r="L137" s="37" t="str">
        <f>Results!B145</f>
        <v>MIMAT0004555</v>
      </c>
      <c r="M137" s="73" t="e">
        <f>Results!F145</f>
        <v>#DIV/0!</v>
      </c>
      <c r="N137" s="73" t="e">
        <f>Results!G145</f>
        <v>#DIV/0!</v>
      </c>
    </row>
    <row r="138" spans="10:14" ht="15" customHeight="1">
      <c r="J138" s="65"/>
      <c r="K138" s="37" t="str">
        <f>Results!C146</f>
        <v>D12</v>
      </c>
      <c r="L138" s="37" t="str">
        <f>Results!B146</f>
        <v>MIMAT0004556</v>
      </c>
      <c r="M138" s="73" t="e">
        <f>Results!F146</f>
        <v>#DIV/0!</v>
      </c>
      <c r="N138" s="73" t="e">
        <f>Results!G146</f>
        <v>#DIV/0!</v>
      </c>
    </row>
    <row r="139" spans="10:14" ht="15" customHeight="1">
      <c r="J139" s="65"/>
      <c r="K139" s="37" t="str">
        <f>Results!C147</f>
        <v>E01</v>
      </c>
      <c r="L139" s="37" t="str">
        <f>Results!B147</f>
        <v>MIMAT0004591</v>
      </c>
      <c r="M139" s="73" t="e">
        <f>Results!F147</f>
        <v>#DIV/0!</v>
      </c>
      <c r="N139" s="73" t="e">
        <f>Results!G147</f>
        <v>#DIV/0!</v>
      </c>
    </row>
    <row r="140" spans="10:14" ht="15" customHeight="1">
      <c r="J140" s="65"/>
      <c r="K140" s="37" t="str">
        <f>Results!C148</f>
        <v>E02</v>
      </c>
      <c r="L140" s="37" t="str">
        <f>Results!B148</f>
        <v>MIMAT0004680</v>
      </c>
      <c r="M140" s="73" t="e">
        <f>Results!F148</f>
        <v>#DIV/0!</v>
      </c>
      <c r="N140" s="73" t="e">
        <f>Results!G148</f>
        <v>#DIV/0!</v>
      </c>
    </row>
    <row r="141" spans="10:14" ht="15" customHeight="1">
      <c r="J141" s="65"/>
      <c r="K141" s="37" t="str">
        <f>Results!C149</f>
        <v>E03</v>
      </c>
      <c r="L141" s="37" t="str">
        <f>Results!B149</f>
        <v>MIMAT0004594</v>
      </c>
      <c r="M141" s="73" t="e">
        <f>Results!F149</f>
        <v>#DIV/0!</v>
      </c>
      <c r="N141" s="73" t="e">
        <f>Results!G149</f>
        <v>#DIV/0!</v>
      </c>
    </row>
    <row r="142" spans="10:14" ht="15" customHeight="1">
      <c r="J142" s="65"/>
      <c r="K142" s="37" t="str">
        <f>Results!C150</f>
        <v>E04</v>
      </c>
      <c r="L142" s="37" t="str">
        <f>Results!B150</f>
        <v>MIMAT0004599</v>
      </c>
      <c r="M142" s="73" t="e">
        <f>Results!F150</f>
        <v>#DIV/0!</v>
      </c>
      <c r="N142" s="73" t="e">
        <f>Results!G150</f>
        <v>#DIV/0!</v>
      </c>
    </row>
    <row r="143" spans="10:14" ht="15" customHeight="1">
      <c r="J143" s="65"/>
      <c r="K143" s="37" t="str">
        <f>Results!C151</f>
        <v>E05</v>
      </c>
      <c r="L143" s="37" t="str">
        <f>Results!B151</f>
        <v>MIMAT0004601</v>
      </c>
      <c r="M143" s="73" t="e">
        <f>Results!F151</f>
        <v>#DIV/0!</v>
      </c>
      <c r="N143" s="73" t="e">
        <f>Results!G151</f>
        <v>#DIV/0!</v>
      </c>
    </row>
    <row r="144" spans="10:14" ht="15" customHeight="1">
      <c r="J144" s="65"/>
      <c r="K144" s="37" t="str">
        <f>Results!C152</f>
        <v>E06</v>
      </c>
      <c r="L144" s="37" t="str">
        <f>Results!B152</f>
        <v>MIMAT0004658</v>
      </c>
      <c r="M144" s="73" t="e">
        <f>Results!F152</f>
        <v>#DIV/0!</v>
      </c>
      <c r="N144" s="73" t="e">
        <f>Results!G152</f>
        <v>#DIV/0!</v>
      </c>
    </row>
    <row r="145" spans="10:14" ht="15" customHeight="1">
      <c r="J145" s="65"/>
      <c r="K145" s="37" t="str">
        <f>Results!C153</f>
        <v>E07</v>
      </c>
      <c r="L145" s="37" t="str">
        <f>Results!B153</f>
        <v>MIMAT0004493</v>
      </c>
      <c r="M145" s="73" t="e">
        <f>Results!F153</f>
        <v>#DIV/0!</v>
      </c>
      <c r="N145" s="73" t="e">
        <f>Results!G153</f>
        <v>#DIV/0!</v>
      </c>
    </row>
    <row r="146" spans="10:14" ht="15" customHeight="1">
      <c r="J146" s="65"/>
      <c r="K146" s="37" t="str">
        <f>Results!C154</f>
        <v>E08</v>
      </c>
      <c r="L146" s="37" t="str">
        <f>Results!B154</f>
        <v>MIMAT0004495</v>
      </c>
      <c r="M146" s="73" t="e">
        <f>Results!F154</f>
        <v>#DIV/0!</v>
      </c>
      <c r="N146" s="73" t="e">
        <f>Results!G154</f>
        <v>#DIV/0!</v>
      </c>
    </row>
    <row r="147" spans="10:14" ht="15" customHeight="1">
      <c r="J147" s="65"/>
      <c r="K147" s="37" t="str">
        <f>Results!C155</f>
        <v>E09</v>
      </c>
      <c r="L147" s="37" t="str">
        <f>Results!B155</f>
        <v>MIMAT0004570</v>
      </c>
      <c r="M147" s="73" t="e">
        <f>Results!F155</f>
        <v>#DIV/0!</v>
      </c>
      <c r="N147" s="73" t="e">
        <f>Results!G155</f>
        <v>#DIV/0!</v>
      </c>
    </row>
    <row r="148" spans="10:14" ht="15" customHeight="1">
      <c r="J148" s="65"/>
      <c r="K148" s="37" t="str">
        <f>Results!C156</f>
        <v>E10</v>
      </c>
      <c r="L148" s="37" t="str">
        <f>Results!B156</f>
        <v>MIMAT0004496</v>
      </c>
      <c r="M148" s="73" t="e">
        <f>Results!F156</f>
        <v>#DIV/0!</v>
      </c>
      <c r="N148" s="73" t="e">
        <f>Results!G156</f>
        <v>#DIV/0!</v>
      </c>
    </row>
    <row r="149" spans="10:14" ht="15" customHeight="1">
      <c r="J149" s="65"/>
      <c r="K149" s="37" t="str">
        <f>Results!C157</f>
        <v>E11</v>
      </c>
      <c r="L149" s="37" t="str">
        <f>Results!B157</f>
        <v>MIMAT0004587</v>
      </c>
      <c r="M149" s="73" t="e">
        <f>Results!F157</f>
        <v>#DIV/0!</v>
      </c>
      <c r="N149" s="73" t="e">
        <f>Results!G157</f>
        <v>#DIV/0!</v>
      </c>
    </row>
    <row r="150" spans="10:14" ht="15" customHeight="1">
      <c r="J150" s="65"/>
      <c r="K150" s="37" t="str">
        <f>Results!C158</f>
        <v>E12</v>
      </c>
      <c r="L150" s="37" t="str">
        <f>Results!B158</f>
        <v>MIMAT0000079</v>
      </c>
      <c r="M150" s="73" t="e">
        <f>Results!F158</f>
        <v>#DIV/0!</v>
      </c>
      <c r="N150" s="73" t="e">
        <f>Results!G158</f>
        <v>#DIV/0!</v>
      </c>
    </row>
    <row r="151" spans="10:14" ht="15" customHeight="1">
      <c r="J151" s="65"/>
      <c r="K151" s="37" t="str">
        <f>Results!C159</f>
        <v>F01</v>
      </c>
      <c r="L151" s="37" t="str">
        <f>Results!B159</f>
        <v>MIMAT0004588</v>
      </c>
      <c r="M151" s="73" t="e">
        <f>Results!F159</f>
        <v>#DIV/0!</v>
      </c>
      <c r="N151" s="73" t="e">
        <f>Results!G159</f>
        <v>#DIV/0!</v>
      </c>
    </row>
    <row r="152" spans="10:14" ht="15" customHeight="1">
      <c r="J152" s="65"/>
      <c r="K152" s="37" t="str">
        <f>Results!C160</f>
        <v>F02</v>
      </c>
      <c r="L152" s="37" t="str">
        <f>Results!B160</f>
        <v>MIMAT0004503</v>
      </c>
      <c r="M152" s="73" t="e">
        <f>Results!F160</f>
        <v>#DIV/0!</v>
      </c>
      <c r="N152" s="73" t="e">
        <f>Results!G160</f>
        <v>#DIV/0!</v>
      </c>
    </row>
    <row r="153" spans="10:14" ht="15" customHeight="1">
      <c r="J153" s="65"/>
      <c r="K153" s="37" t="str">
        <f>Results!C161</f>
        <v>F03</v>
      </c>
      <c r="L153" s="37" t="str">
        <f>Results!B161</f>
        <v>MIMAT0004514</v>
      </c>
      <c r="M153" s="73" t="e">
        <f>Results!F161</f>
        <v>#DIV/0!</v>
      </c>
      <c r="N153" s="73" t="e">
        <f>Results!G161</f>
        <v>#DIV/0!</v>
      </c>
    </row>
    <row r="154" spans="10:14" ht="15" customHeight="1">
      <c r="J154" s="65"/>
      <c r="K154" s="37" t="str">
        <f>Results!C162</f>
        <v>F04</v>
      </c>
      <c r="L154" s="37" t="str">
        <f>Results!B162</f>
        <v>MIMAT0004515</v>
      </c>
      <c r="M154" s="73" t="e">
        <f>Results!F162</f>
        <v>#DIV/0!</v>
      </c>
      <c r="N154" s="73" t="e">
        <f>Results!G162</f>
        <v>#DIV/0!</v>
      </c>
    </row>
    <row r="155" spans="10:14" ht="15" customHeight="1">
      <c r="J155" s="65"/>
      <c r="K155" s="37" t="str">
        <f>Results!C163</f>
        <v>F05</v>
      </c>
      <c r="L155" s="37" t="str">
        <f>Results!B163</f>
        <v>MIMAT0004673</v>
      </c>
      <c r="M155" s="73" t="e">
        <f>Results!F163</f>
        <v>#DIV/0!</v>
      </c>
      <c r="N155" s="73" t="e">
        <f>Results!G163</f>
        <v>#DIV/0!</v>
      </c>
    </row>
    <row r="156" spans="10:14" ht="15" customHeight="1">
      <c r="J156" s="65"/>
      <c r="K156" s="37" t="str">
        <f>Results!C164</f>
        <v>F06</v>
      </c>
      <c r="L156" s="37" t="str">
        <f>Results!B164</f>
        <v>MIMAT0004551</v>
      </c>
      <c r="M156" s="73" t="e">
        <f>Results!F164</f>
        <v>#DIV/0!</v>
      </c>
      <c r="N156" s="73" t="e">
        <f>Results!G164</f>
        <v>#DIV/0!</v>
      </c>
    </row>
    <row r="157" spans="10:14" ht="15" customHeight="1">
      <c r="J157" s="65"/>
      <c r="K157" s="37" t="str">
        <f>Results!C165</f>
        <v>F07</v>
      </c>
      <c r="L157" s="37" t="str">
        <f>Results!B165</f>
        <v>MIMAT0004703</v>
      </c>
      <c r="M157" s="73" t="e">
        <f>Results!F165</f>
        <v>#DIV/0!</v>
      </c>
      <c r="N157" s="73" t="e">
        <f>Results!G165</f>
        <v>#DIV/0!</v>
      </c>
    </row>
    <row r="158" spans="10:14" ht="15" customHeight="1">
      <c r="J158" s="65"/>
      <c r="K158" s="37" t="str">
        <f>Results!C166</f>
        <v>F08</v>
      </c>
      <c r="L158" s="37" t="str">
        <f>Results!B166</f>
        <v>MIMAT0004506</v>
      </c>
      <c r="M158" s="73" t="e">
        <f>Results!F166</f>
        <v>#DIV/0!</v>
      </c>
      <c r="N158" s="73" t="e">
        <f>Results!G166</f>
        <v>#DIV/0!</v>
      </c>
    </row>
    <row r="159" spans="10:14" ht="15" customHeight="1">
      <c r="J159" s="65"/>
      <c r="K159" s="37" t="str">
        <f>Results!C167</f>
        <v>F09</v>
      </c>
      <c r="L159" s="37" t="str">
        <f>Results!B167</f>
        <v>MIMAT0000685</v>
      </c>
      <c r="M159" s="73" t="e">
        <f>Results!F167</f>
        <v>#DIV/0!</v>
      </c>
      <c r="N159" s="73" t="e">
        <f>Results!G167</f>
        <v>#DIV/0!</v>
      </c>
    </row>
    <row r="160" spans="10:14" ht="15" customHeight="1">
      <c r="J160" s="65"/>
      <c r="K160" s="37" t="str">
        <f>Results!C168</f>
        <v>F10</v>
      </c>
      <c r="L160" s="37" t="str">
        <f>Results!B168</f>
        <v>MIMAT0004686</v>
      </c>
      <c r="M160" s="73" t="e">
        <f>Results!F168</f>
        <v>#DIV/0!</v>
      </c>
      <c r="N160" s="73" t="e">
        <f>Results!G168</f>
        <v>#DIV/0!</v>
      </c>
    </row>
    <row r="161" spans="10:14" ht="15" customHeight="1">
      <c r="J161" s="65"/>
      <c r="K161" s="37" t="str">
        <f>Results!C169</f>
        <v>F11</v>
      </c>
      <c r="L161" s="37" t="str">
        <f>Results!B169</f>
        <v>MIMAT0004956</v>
      </c>
      <c r="M161" s="73" t="e">
        <f>Results!F169</f>
        <v>#DIV/0!</v>
      </c>
      <c r="N161" s="73" t="e">
        <f>Results!G169</f>
        <v>#DIV/0!</v>
      </c>
    </row>
    <row r="162" spans="10:14" ht="15" customHeight="1">
      <c r="J162" s="65"/>
      <c r="K162" s="37" t="str">
        <f>Results!C170</f>
        <v>F12</v>
      </c>
      <c r="L162" s="37" t="str">
        <f>Results!B170</f>
        <v>MIMAT0004749</v>
      </c>
      <c r="M162" s="73" t="e">
        <f>Results!F170</f>
        <v>#DIV/0!</v>
      </c>
      <c r="N162" s="73" t="e">
        <f>Results!G170</f>
        <v>#DIV/0!</v>
      </c>
    </row>
    <row r="163" spans="10:14" ht="15" customHeight="1">
      <c r="J163" s="65"/>
      <c r="K163" s="37" t="str">
        <f>Results!C171</f>
        <v>G01</v>
      </c>
      <c r="L163" s="37" t="str">
        <f>Results!B171</f>
        <v>MIMAT0004927</v>
      </c>
      <c r="M163" s="73" t="e">
        <f>Results!F171</f>
        <v>#DIV/0!</v>
      </c>
      <c r="N163" s="73" t="e">
        <f>Results!G171</f>
        <v>#DIV/0!</v>
      </c>
    </row>
    <row r="164" spans="10:14" ht="15" customHeight="1">
      <c r="J164" s="65"/>
      <c r="K164" s="37" t="str">
        <f>Results!C172</f>
        <v>G02</v>
      </c>
      <c r="L164" s="37" t="str">
        <f>Results!B172</f>
        <v>MIMAT0010195</v>
      </c>
      <c r="M164" s="73" t="e">
        <f>Results!F172</f>
        <v>#DIV/0!</v>
      </c>
      <c r="N164" s="73" t="e">
        <f>Results!G172</f>
        <v>#DIV/0!</v>
      </c>
    </row>
    <row r="165" spans="10:14" ht="15" customHeight="1">
      <c r="J165" s="65"/>
      <c r="K165" s="37" t="str">
        <f>Results!C173</f>
        <v>G03</v>
      </c>
      <c r="L165" s="37" t="str">
        <f>Results!B173</f>
        <v>MIMAT0015072</v>
      </c>
      <c r="M165" s="73" t="e">
        <f>Results!F173</f>
        <v>#DIV/0!</v>
      </c>
      <c r="N165" s="73" t="e">
        <f>Results!G173</f>
        <v>#DIV/0!</v>
      </c>
    </row>
    <row r="166" spans="10:14" ht="15" customHeight="1">
      <c r="J166" s="65"/>
      <c r="K166" s="37" t="str">
        <f>Results!C174</f>
        <v>G04</v>
      </c>
      <c r="L166" s="37" t="str">
        <f>Results!B174</f>
        <v>MIMAT0004593</v>
      </c>
      <c r="M166" s="73" t="e">
        <f>Results!F174</f>
        <v>#DIV/0!</v>
      </c>
      <c r="N166" s="73" t="e">
        <f>Results!G174</f>
        <v>#DIV/0!</v>
      </c>
    </row>
    <row r="167" spans="10:14" ht="15" customHeight="1">
      <c r="J167" s="65"/>
      <c r="K167" s="37" t="str">
        <f>Results!C175</f>
        <v>G05</v>
      </c>
      <c r="L167" s="37" t="str">
        <f>Results!B175</f>
        <v>MIMAT0004598</v>
      </c>
      <c r="M167" s="73" t="e">
        <f>Results!F175</f>
        <v>#DIV/0!</v>
      </c>
      <c r="N167" s="73" t="e">
        <f>Results!G175</f>
        <v>#DIV/0!</v>
      </c>
    </row>
    <row r="168" spans="10:14" ht="15" customHeight="1">
      <c r="J168" s="65"/>
      <c r="K168" s="37" t="str">
        <f>Results!C176</f>
        <v>G06</v>
      </c>
      <c r="L168" s="37" t="str">
        <f>Results!B176</f>
        <v>MIMAT0004610</v>
      </c>
      <c r="M168" s="73" t="e">
        <f>Results!F176</f>
        <v>#DIV/0!</v>
      </c>
      <c r="N168" s="73" t="e">
        <f>Results!G176</f>
        <v>#DIV/0!</v>
      </c>
    </row>
    <row r="169" spans="10:14" ht="15" customHeight="1">
      <c r="J169" s="65"/>
      <c r="K169" s="37" t="str">
        <f>Results!C177</f>
        <v>G07</v>
      </c>
      <c r="L169" s="37" t="str">
        <f>Results!B177</f>
        <v>MIMAT0004488</v>
      </c>
      <c r="M169" s="73" t="e">
        <f>Results!F177</f>
        <v>#DIV/0!</v>
      </c>
      <c r="N169" s="73" t="e">
        <f>Results!G177</f>
        <v>#DIV/0!</v>
      </c>
    </row>
    <row r="170" spans="10:14" ht="15" customHeight="1">
      <c r="J170" s="65"/>
      <c r="K170" s="37" t="str">
        <f>Results!C178</f>
        <v>G08</v>
      </c>
      <c r="L170" s="37" t="str">
        <f>Results!B178</f>
        <v>MIMAT0004586</v>
      </c>
      <c r="M170" s="73" t="e">
        <f>Results!F178</f>
        <v>#DIV/0!</v>
      </c>
      <c r="N170" s="73" t="e">
        <f>Results!G178</f>
        <v>#DIV/0!</v>
      </c>
    </row>
    <row r="171" spans="10:14" ht="15" customHeight="1">
      <c r="J171" s="65"/>
      <c r="K171" s="37" t="str">
        <f>Results!C179</f>
        <v>G09</v>
      </c>
      <c r="L171" s="37" t="str">
        <f>Results!B179</f>
        <v>MIMAT0004489</v>
      </c>
      <c r="M171" s="73" t="e">
        <f>Results!F179</f>
        <v>#DIV/0!</v>
      </c>
      <c r="N171" s="73" t="e">
        <f>Results!G179</f>
        <v>#DIV/0!</v>
      </c>
    </row>
    <row r="172" spans="10:14" ht="15" customHeight="1">
      <c r="J172" s="65"/>
      <c r="K172" s="37" t="str">
        <f>Results!C180</f>
        <v>G10</v>
      </c>
      <c r="L172" s="37" t="str">
        <f>Results!B180</f>
        <v>MIMAT0004518</v>
      </c>
      <c r="M172" s="73" t="e">
        <f>Results!F180</f>
        <v>#DIV/0!</v>
      </c>
      <c r="N172" s="73" t="e">
        <f>Results!G180</f>
        <v>#DIV/0!</v>
      </c>
    </row>
    <row r="173" spans="10:14" ht="15" customHeight="1">
      <c r="J173" s="65"/>
      <c r="K173" s="37" t="str">
        <f>Results!C181</f>
        <v>G11</v>
      </c>
      <c r="L173" s="37" t="str">
        <f>Results!B181</f>
        <v>MIMAT0000071</v>
      </c>
      <c r="M173" s="73" t="e">
        <f>Results!F181</f>
        <v>#DIV/0!</v>
      </c>
      <c r="N173" s="73" t="e">
        <f>Results!G181</f>
        <v>#DIV/0!</v>
      </c>
    </row>
    <row r="174" spans="10:14" ht="15" customHeight="1">
      <c r="J174" s="65"/>
      <c r="K174" s="37" t="str">
        <f>Results!C182</f>
        <v>G12</v>
      </c>
      <c r="L174" s="37" t="str">
        <f>Results!B182</f>
        <v>MIMAT0004560</v>
      </c>
      <c r="M174" s="73" t="e">
        <f>Results!F182</f>
        <v>#DIV/0!</v>
      </c>
      <c r="N174" s="73"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K91" sqref="K91:K174"/>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697</v>
      </c>
      <c r="B1" s="23"/>
      <c r="C1" s="23"/>
      <c r="D1" s="41">
        <v>3</v>
      </c>
      <c r="F1" s="42" t="s">
        <v>698</v>
      </c>
      <c r="G1" s="42"/>
      <c r="H1" s="42"/>
      <c r="I1" s="41">
        <v>0.001</v>
      </c>
    </row>
    <row r="2" spans="1:9" ht="30" customHeight="1">
      <c r="A2" s="43" t="s">
        <v>699</v>
      </c>
      <c r="B2" s="44"/>
      <c r="C2" s="44"/>
      <c r="D2" s="44"/>
      <c r="E2" s="44"/>
      <c r="F2" s="44"/>
      <c r="G2" s="44"/>
      <c r="H2" s="44"/>
      <c r="I2" s="55"/>
    </row>
    <row r="3" spans="1:9" ht="30" customHeight="1">
      <c r="A3" s="43" t="s">
        <v>700</v>
      </c>
      <c r="B3" s="44"/>
      <c r="C3" s="44"/>
      <c r="D3" s="44"/>
      <c r="E3" s="44"/>
      <c r="F3" s="44"/>
      <c r="G3" s="44"/>
      <c r="H3" s="44"/>
      <c r="I3" s="55"/>
    </row>
    <row r="4" spans="1:9" ht="30" customHeight="1">
      <c r="A4" s="43" t="s">
        <v>694</v>
      </c>
      <c r="B4" s="44"/>
      <c r="C4" s="44"/>
      <c r="D4" s="44"/>
      <c r="E4" s="44"/>
      <c r="F4" s="44"/>
      <c r="G4" s="44"/>
      <c r="H4" s="44"/>
      <c r="I4" s="55"/>
    </row>
    <row r="5" spans="11:19" ht="15" customHeight="1">
      <c r="K5" s="56" t="s">
        <v>701</v>
      </c>
      <c r="L5" s="57"/>
      <c r="M5" s="57"/>
      <c r="N5" s="57"/>
      <c r="O5" s="58"/>
      <c r="P5" s="59"/>
      <c r="Q5" s="59"/>
      <c r="R5" s="59"/>
      <c r="S5" s="59"/>
    </row>
    <row r="6" spans="11:19" ht="15" customHeight="1">
      <c r="K6" s="60" t="s">
        <v>3</v>
      </c>
      <c r="L6" s="61" t="s">
        <v>632</v>
      </c>
      <c r="M6" s="61" t="s">
        <v>631</v>
      </c>
      <c r="N6" s="61" t="s">
        <v>702</v>
      </c>
      <c r="O6" s="61" t="s">
        <v>703</v>
      </c>
      <c r="P6" s="59"/>
      <c r="Q6" s="59"/>
      <c r="R6" s="59"/>
      <c r="S6" s="59"/>
    </row>
    <row r="7" spans="11:15" ht="15" customHeight="1">
      <c r="K7" s="62" t="str">
        <f>'Gene Table'!A3</f>
        <v>Plate 1</v>
      </c>
      <c r="L7" s="37" t="str">
        <f>Results!C3</f>
        <v>A01</v>
      </c>
      <c r="M7" s="37" t="str">
        <f>Results!B3</f>
        <v>MIMAT0000416</v>
      </c>
      <c r="N7" s="63" t="e">
        <f>LOG(Results!H3,2)</f>
        <v>#DIV/0!</v>
      </c>
      <c r="O7" s="64" t="str">
        <f>Results!I3</f>
        <v>N/A</v>
      </c>
    </row>
    <row r="8" spans="11:15" ht="15" customHeight="1">
      <c r="K8" s="65"/>
      <c r="L8" s="37" t="str">
        <f>Results!C4</f>
        <v>A02</v>
      </c>
      <c r="M8" s="37" t="str">
        <f>Results!B4</f>
        <v>MIMAT0000099</v>
      </c>
      <c r="N8" s="63" t="e">
        <f>LOG(Results!H4,2)</f>
        <v>#DIV/0!</v>
      </c>
      <c r="O8" s="64" t="str">
        <f>Results!I4</f>
        <v>N/A</v>
      </c>
    </row>
    <row r="9" spans="2:15" ht="15" customHeight="1">
      <c r="B9" s="45" t="e">
        <f>ROUNDUP(MIN(N7:N174),0)-10</f>
        <v>#DIV/0!</v>
      </c>
      <c r="C9" s="46">
        <f>'Volcano Plot'!I1</f>
        <v>0.001</v>
      </c>
      <c r="D9" s="46"/>
      <c r="E9" s="47"/>
      <c r="K9" s="65"/>
      <c r="L9" s="37" t="str">
        <f>Results!C5</f>
        <v>A03</v>
      </c>
      <c r="M9" s="37" t="str">
        <f>Results!B5</f>
        <v>MIMAT0000680</v>
      </c>
      <c r="N9" s="63" t="e">
        <f>LOG(Results!H5,2)</f>
        <v>#DIV/0!</v>
      </c>
      <c r="O9" s="64" t="str">
        <f>Results!I5</f>
        <v>N/A</v>
      </c>
    </row>
    <row r="10" spans="2:15" ht="15" customHeight="1">
      <c r="B10" s="48" t="e">
        <f>ROUNDUP(MAX(N7:N174),0)+10</f>
        <v>#DIV/0!</v>
      </c>
      <c r="C10" s="49">
        <f>C9</f>
        <v>0.001</v>
      </c>
      <c r="D10" s="49"/>
      <c r="E10" s="50"/>
      <c r="K10" s="65"/>
      <c r="L10" s="37" t="str">
        <f>Results!C6</f>
        <v>A04</v>
      </c>
      <c r="M10" s="37" t="str">
        <f>Results!B6</f>
        <v>MIMAT0000069</v>
      </c>
      <c r="N10" s="63" t="e">
        <f>LOG(Results!H6,2)</f>
        <v>#DIV/0!</v>
      </c>
      <c r="O10" s="64" t="str">
        <f>Results!I6</f>
        <v>N/A</v>
      </c>
    </row>
    <row r="11" spans="2:15" ht="15" customHeight="1">
      <c r="B11" s="51"/>
      <c r="C11" s="49"/>
      <c r="D11" s="49"/>
      <c r="E11" s="50"/>
      <c r="K11" s="65"/>
      <c r="L11" s="37" t="str">
        <f>Results!C7</f>
        <v>A05</v>
      </c>
      <c r="M11" s="37" t="str">
        <f>Results!B7</f>
        <v>MIMAT0000422</v>
      </c>
      <c r="N11" s="63" t="e">
        <f>LOG(Results!H7,2)</f>
        <v>#DIV/0!</v>
      </c>
      <c r="O11" s="64" t="str">
        <f>Results!I7</f>
        <v>N/A</v>
      </c>
    </row>
    <row r="12" spans="2:19" ht="15" customHeight="1">
      <c r="B12" s="51">
        <v>1</v>
      </c>
      <c r="C12" s="49">
        <f>LOG('Volcano Plot'!D$1,2)</f>
        <v>1.58496250072116</v>
      </c>
      <c r="D12" s="49">
        <f>-1*C12</f>
        <v>-1.58496250072116</v>
      </c>
      <c r="E12" s="50">
        <v>0</v>
      </c>
      <c r="K12" s="65"/>
      <c r="L12" s="37" t="str">
        <f>Results!C8</f>
        <v>A06</v>
      </c>
      <c r="M12" s="37" t="str">
        <f>Results!B8</f>
        <v>MIMAT0000443</v>
      </c>
      <c r="N12" s="63" t="e">
        <f>LOG(Results!H8,2)</f>
        <v>#DIV/0!</v>
      </c>
      <c r="O12" s="64" t="str">
        <f>Results!I8</f>
        <v>N/A</v>
      </c>
      <c r="P12" s="59"/>
      <c r="Q12" s="59"/>
      <c r="R12" s="59"/>
      <c r="S12" s="59"/>
    </row>
    <row r="13" spans="2:19" ht="15" customHeight="1">
      <c r="B13" s="52" t="e">
        <f>10^(ROUND(LOG(MIN(O7:O174)),0)-1)</f>
        <v>#NUM!</v>
      </c>
      <c r="C13" s="53">
        <f>LOG('Volcano Plot'!D$1,2)</f>
        <v>1.58496250072116</v>
      </c>
      <c r="D13" s="53">
        <f>-1*C13</f>
        <v>-1.58496250072116</v>
      </c>
      <c r="E13" s="54">
        <v>0</v>
      </c>
      <c r="K13" s="65"/>
      <c r="L13" s="37" t="str">
        <f>Results!C9</f>
        <v>A07</v>
      </c>
      <c r="M13" s="37" t="str">
        <f>Results!B9</f>
        <v>MIMAT0000437</v>
      </c>
      <c r="N13" s="63" t="e">
        <f>LOG(Results!H9,2)</f>
        <v>#DIV/0!</v>
      </c>
      <c r="O13" s="64" t="str">
        <f>Results!I9</f>
        <v>N/A</v>
      </c>
      <c r="P13" s="59"/>
      <c r="Q13" s="59"/>
      <c r="R13" s="59"/>
      <c r="S13" s="59"/>
    </row>
    <row r="14" spans="11:19" ht="15" customHeight="1">
      <c r="K14" s="65"/>
      <c r="L14" s="37" t="str">
        <f>Results!C10</f>
        <v>A08</v>
      </c>
      <c r="M14" s="37" t="str">
        <f>Results!B10</f>
        <v>MIMAT0000439</v>
      </c>
      <c r="N14" s="63" t="e">
        <f>LOG(Results!H10,2)</f>
        <v>#DIV/0!</v>
      </c>
      <c r="O14" s="64" t="str">
        <f>Results!I10</f>
        <v>N/A</v>
      </c>
      <c r="P14" s="59"/>
      <c r="Q14" s="66"/>
      <c r="R14" s="59"/>
      <c r="S14" s="59"/>
    </row>
    <row r="15" spans="11:19" ht="15" customHeight="1">
      <c r="K15" s="65"/>
      <c r="L15" s="37" t="str">
        <f>Results!C11</f>
        <v>A09</v>
      </c>
      <c r="M15" s="37" t="str">
        <f>Results!B11</f>
        <v>MIMAT0000452</v>
      </c>
      <c r="N15" s="63" t="e">
        <f>LOG(Results!H11,2)</f>
        <v>#DIV/0!</v>
      </c>
      <c r="O15" s="64" t="str">
        <f>Results!I11</f>
        <v>N/A</v>
      </c>
      <c r="P15" s="59"/>
      <c r="Q15" s="59"/>
      <c r="R15" s="59"/>
      <c r="S15" s="59"/>
    </row>
    <row r="16" spans="11:19" ht="15" customHeight="1">
      <c r="K16" s="65"/>
      <c r="L16" s="37" t="str">
        <f>Results!C12</f>
        <v>A10</v>
      </c>
      <c r="M16" s="37" t="str">
        <f>Results!B12</f>
        <v>MIMAT0000259</v>
      </c>
      <c r="N16" s="63" t="e">
        <f>LOG(Results!H12,2)</f>
        <v>#DIV/0!</v>
      </c>
      <c r="O16" s="64" t="str">
        <f>Results!I12</f>
        <v>N/A</v>
      </c>
      <c r="P16" s="59"/>
      <c r="Q16" s="59"/>
      <c r="R16" s="59"/>
      <c r="S16" s="59"/>
    </row>
    <row r="17" spans="11:19" ht="15" customHeight="1">
      <c r="K17" s="65"/>
      <c r="L17" s="37" t="str">
        <f>Results!C13</f>
        <v>A11</v>
      </c>
      <c r="M17" s="37" t="str">
        <f>Results!B13</f>
        <v>MIMAT0000261</v>
      </c>
      <c r="N17" s="63" t="e">
        <f>LOG(Results!H13,2)</f>
        <v>#DIV/0!</v>
      </c>
      <c r="O17" s="64" t="str">
        <f>Results!I13</f>
        <v>N/A</v>
      </c>
      <c r="P17" s="59"/>
      <c r="Q17" s="59"/>
      <c r="R17" s="59"/>
      <c r="S17" s="59"/>
    </row>
    <row r="18" spans="11:19" ht="15" customHeight="1">
      <c r="K18" s="65"/>
      <c r="L18" s="37" t="str">
        <f>Results!C14</f>
        <v>A12</v>
      </c>
      <c r="M18" s="37" t="str">
        <f>Results!B14</f>
        <v>MIMAT0000458</v>
      </c>
      <c r="N18" s="63" t="e">
        <f>LOG(Results!H14,2)</f>
        <v>#DIV/0!</v>
      </c>
      <c r="O18" s="64" t="str">
        <f>Results!I14</f>
        <v>N/A</v>
      </c>
      <c r="P18" s="59"/>
      <c r="Q18" s="59"/>
      <c r="R18" s="59"/>
      <c r="S18" s="59"/>
    </row>
    <row r="19" spans="11:19" ht="15" customHeight="1">
      <c r="K19" s="65"/>
      <c r="L19" s="37" t="str">
        <f>Results!C15</f>
        <v>B01</v>
      </c>
      <c r="M19" s="37" t="str">
        <f>Results!B15</f>
        <v>MIMAT0000077</v>
      </c>
      <c r="N19" s="63" t="e">
        <f>LOG(Results!H15,2)</f>
        <v>#DIV/0!</v>
      </c>
      <c r="O19" s="64" t="str">
        <f>Results!I15</f>
        <v>N/A</v>
      </c>
      <c r="P19" s="59"/>
      <c r="Q19" s="59"/>
      <c r="R19" s="59"/>
      <c r="S19" s="59"/>
    </row>
    <row r="20" spans="11:19" ht="15" customHeight="1">
      <c r="K20" s="65"/>
      <c r="L20" s="37" t="str">
        <f>Results!C16</f>
        <v>B02</v>
      </c>
      <c r="M20" s="37" t="str">
        <f>Results!B16</f>
        <v>MIMAT0000082</v>
      </c>
      <c r="N20" s="63" t="e">
        <f>LOG(Results!H16,2)</f>
        <v>#DIV/0!</v>
      </c>
      <c r="O20" s="64" t="str">
        <f>Results!I16</f>
        <v>N/A</v>
      </c>
      <c r="P20" s="59"/>
      <c r="Q20" s="66"/>
      <c r="R20" s="59"/>
      <c r="S20" s="59"/>
    </row>
    <row r="21" spans="11:19" ht="15" customHeight="1">
      <c r="K21" s="65"/>
      <c r="L21" s="37" t="str">
        <f>Results!C17</f>
        <v>B03</v>
      </c>
      <c r="M21" s="37" t="str">
        <f>Results!B17</f>
        <v>MIMAT0000100</v>
      </c>
      <c r="N21" s="63" t="e">
        <f>LOG(Results!H17,2)</f>
        <v>#DIV/0!</v>
      </c>
      <c r="O21" s="64" t="str">
        <f>Results!I17</f>
        <v>N/A</v>
      </c>
      <c r="P21" s="59"/>
      <c r="Q21" s="66"/>
      <c r="R21" s="59"/>
      <c r="S21" s="59"/>
    </row>
    <row r="22" spans="11:19" ht="15" customHeight="1">
      <c r="K22" s="65"/>
      <c r="L22" s="37" t="str">
        <f>Results!C18</f>
        <v>B04</v>
      </c>
      <c r="M22" s="37" t="str">
        <f>Results!B18</f>
        <v>MIMAT0000068</v>
      </c>
      <c r="N22" s="63" t="e">
        <f>LOG(Results!H18,2)</f>
        <v>#DIV/0!</v>
      </c>
      <c r="O22" s="64" t="str">
        <f>Results!I18</f>
        <v>N/A</v>
      </c>
      <c r="P22" s="59"/>
      <c r="Q22" s="59"/>
      <c r="R22" s="59"/>
      <c r="S22" s="59"/>
    </row>
    <row r="23" spans="11:19" ht="15" customHeight="1">
      <c r="K23" s="65"/>
      <c r="L23" s="37" t="str">
        <f>Results!C19</f>
        <v>B05</v>
      </c>
      <c r="M23" s="37" t="str">
        <f>Results!B19</f>
        <v>MIMAT0000417</v>
      </c>
      <c r="N23" s="63" t="e">
        <f>LOG(Results!H19,2)</f>
        <v>#DIV/0!</v>
      </c>
      <c r="O23" s="64" t="str">
        <f>Results!I19</f>
        <v>N/A</v>
      </c>
      <c r="P23" s="59"/>
      <c r="Q23" s="59"/>
      <c r="R23" s="59"/>
      <c r="S23" s="59"/>
    </row>
    <row r="24" spans="11:19" ht="15" customHeight="1">
      <c r="K24" s="65"/>
      <c r="L24" s="37" t="str">
        <f>Results!C20</f>
        <v>B06</v>
      </c>
      <c r="M24" s="37" t="str">
        <f>Results!B20</f>
        <v>MIMAT0000076</v>
      </c>
      <c r="N24" s="63" t="e">
        <f>LOG(Results!H20,2)</f>
        <v>#DIV/0!</v>
      </c>
      <c r="O24" s="64" t="str">
        <f>Results!I20</f>
        <v>N/A</v>
      </c>
      <c r="P24" s="59"/>
      <c r="Q24" s="59"/>
      <c r="R24" s="59"/>
      <c r="S24" s="59"/>
    </row>
    <row r="25" spans="11:19" ht="15" customHeight="1">
      <c r="K25" s="65"/>
      <c r="L25" s="37" t="str">
        <f>Results!C21</f>
        <v>B07</v>
      </c>
      <c r="M25" s="37" t="str">
        <f>Results!B21</f>
        <v>MIMAT0000267</v>
      </c>
      <c r="N25" s="63" t="e">
        <f>LOG(Results!H21,2)</f>
        <v>#DIV/0!</v>
      </c>
      <c r="O25" s="64" t="str">
        <f>Results!I21</f>
        <v>N/A</v>
      </c>
      <c r="P25" s="59"/>
      <c r="Q25" s="59"/>
      <c r="R25" s="59"/>
      <c r="S25" s="59"/>
    </row>
    <row r="26" spans="11:19" ht="15" customHeight="1">
      <c r="K26" s="65"/>
      <c r="L26" s="37" t="str">
        <f>Results!C22</f>
        <v>B08</v>
      </c>
      <c r="M26" s="37" t="str">
        <f>Results!B22</f>
        <v>MIMAT0000080</v>
      </c>
      <c r="N26" s="63" t="e">
        <f>LOG(Results!H22,2)</f>
        <v>#DIV/0!</v>
      </c>
      <c r="O26" s="64" t="str">
        <f>Results!I22</f>
        <v>N/A</v>
      </c>
      <c r="P26" s="59"/>
      <c r="Q26" s="59"/>
      <c r="R26" s="59"/>
      <c r="S26" s="59"/>
    </row>
    <row r="27" spans="11:19" ht="15" customHeight="1">
      <c r="K27" s="65"/>
      <c r="L27" s="37" t="str">
        <f>Results!C23</f>
        <v>B09</v>
      </c>
      <c r="M27" s="37" t="str">
        <f>Results!B23</f>
        <v>MIMAT0004676</v>
      </c>
      <c r="N27" s="63" t="e">
        <f>LOG(Results!H23,2)</f>
        <v>#DIV/0!</v>
      </c>
      <c r="O27" s="64" t="str">
        <f>Results!I23</f>
        <v>N/A</v>
      </c>
      <c r="P27" s="59"/>
      <c r="Q27" s="59"/>
      <c r="R27" s="59"/>
      <c r="S27" s="59"/>
    </row>
    <row r="28" spans="11:19" ht="15" customHeight="1">
      <c r="K28" s="65"/>
      <c r="L28" s="37" t="str">
        <f>Results!C24</f>
        <v>B10</v>
      </c>
      <c r="M28" s="37" t="str">
        <f>Results!B24</f>
        <v>MIMAT0000724</v>
      </c>
      <c r="N28" s="63" t="e">
        <f>LOG(Results!H24,2)</f>
        <v>#DIV/0!</v>
      </c>
      <c r="O28" s="64" t="str">
        <f>Results!I24</f>
        <v>N/A</v>
      </c>
      <c r="P28" s="59"/>
      <c r="Q28" s="59"/>
      <c r="R28" s="59"/>
      <c r="S28" s="59"/>
    </row>
    <row r="29" spans="11:19" ht="15" customHeight="1">
      <c r="K29" s="65"/>
      <c r="L29" s="37" t="str">
        <f>Results!C25</f>
        <v>B11</v>
      </c>
      <c r="M29" s="37" t="str">
        <f>Results!B25</f>
        <v>MIMAT0000445</v>
      </c>
      <c r="N29" s="63" t="e">
        <f>LOG(Results!H25,2)</f>
        <v>#DIV/0!</v>
      </c>
      <c r="O29" s="64" t="str">
        <f>Results!I25</f>
        <v>N/A</v>
      </c>
      <c r="P29" s="59"/>
      <c r="Q29" s="59"/>
      <c r="R29" s="59"/>
      <c r="S29" s="59"/>
    </row>
    <row r="30" spans="11:19" ht="15" customHeight="1">
      <c r="K30" s="65"/>
      <c r="L30" s="37" t="str">
        <f>Results!C26</f>
        <v>B12</v>
      </c>
      <c r="M30" s="37" t="str">
        <f>Results!B26</f>
        <v>MIMAT0000426</v>
      </c>
      <c r="N30" s="63" t="e">
        <f>LOG(Results!H26,2)</f>
        <v>#DIV/0!</v>
      </c>
      <c r="O30" s="64" t="str">
        <f>Results!I26</f>
        <v>N/A</v>
      </c>
      <c r="P30" s="59"/>
      <c r="Q30" s="59"/>
      <c r="R30" s="59"/>
      <c r="S30" s="59"/>
    </row>
    <row r="31" spans="11:19" ht="15" customHeight="1">
      <c r="K31" s="65"/>
      <c r="L31" s="37" t="str">
        <f>Results!C27</f>
        <v>C01</v>
      </c>
      <c r="M31" s="37" t="str">
        <f>Results!B27</f>
        <v>MIMAT0000447</v>
      </c>
      <c r="N31" s="63" t="e">
        <f>LOG(Results!H27,2)</f>
        <v>#DIV/0!</v>
      </c>
      <c r="O31" s="64" t="str">
        <f>Results!I27</f>
        <v>N/A</v>
      </c>
      <c r="P31" s="59"/>
      <c r="Q31" s="59"/>
      <c r="R31" s="59"/>
      <c r="S31" s="59"/>
    </row>
    <row r="32" spans="11:19" ht="15" customHeight="1">
      <c r="K32" s="65"/>
      <c r="L32" s="37" t="str">
        <f>Results!C28</f>
        <v>C02</v>
      </c>
      <c r="M32" s="37" t="str">
        <f>Results!B28</f>
        <v>MIMAT0000431</v>
      </c>
      <c r="N32" s="63" t="e">
        <f>LOG(Results!H28,2)</f>
        <v>#DIV/0!</v>
      </c>
      <c r="O32" s="64" t="str">
        <f>Results!I28</f>
        <v>N/A</v>
      </c>
      <c r="P32" s="59"/>
      <c r="Q32" s="59"/>
      <c r="R32" s="59"/>
      <c r="S32" s="59"/>
    </row>
    <row r="33" spans="11:19" ht="15" customHeight="1">
      <c r="K33" s="65"/>
      <c r="L33" s="37" t="str">
        <f>Results!C29</f>
        <v>C03</v>
      </c>
      <c r="M33" s="37" t="str">
        <f>Results!B29</f>
        <v>MIMAT0000433</v>
      </c>
      <c r="N33" s="63" t="e">
        <f>LOG(Results!H29,2)</f>
        <v>#DIV/0!</v>
      </c>
      <c r="O33" s="64" t="str">
        <f>Results!I29</f>
        <v>N/A</v>
      </c>
      <c r="P33" s="59"/>
      <c r="Q33" s="59"/>
      <c r="R33" s="59"/>
      <c r="S33" s="59"/>
    </row>
    <row r="34" spans="11:19" ht="15" customHeight="1">
      <c r="K34" s="65"/>
      <c r="L34" s="37" t="str">
        <f>Results!C30</f>
        <v>C04</v>
      </c>
      <c r="M34" s="37" t="str">
        <f>Results!B30</f>
        <v>MIMAT0000435</v>
      </c>
      <c r="N34" s="63" t="e">
        <f>LOG(Results!H30,2)</f>
        <v>#DIV/0!</v>
      </c>
      <c r="O34" s="64" t="str">
        <f>Results!I30</f>
        <v>N/A</v>
      </c>
      <c r="P34" s="59"/>
      <c r="Q34" s="59"/>
      <c r="R34" s="59"/>
      <c r="S34" s="59"/>
    </row>
    <row r="35" spans="11:19" ht="15" customHeight="1">
      <c r="K35" s="65"/>
      <c r="L35" s="37" t="str">
        <f>Results!C31</f>
        <v>C05</v>
      </c>
      <c r="M35" s="37" t="str">
        <f>Results!B31</f>
        <v>MIMAT0000457</v>
      </c>
      <c r="N35" s="63" t="e">
        <f>LOG(Results!H31,2)</f>
        <v>#DIV/0!</v>
      </c>
      <c r="O35" s="64" t="str">
        <f>Results!I31</f>
        <v>N/A</v>
      </c>
      <c r="P35" s="59"/>
      <c r="Q35" s="59"/>
      <c r="R35" s="59"/>
      <c r="S35" s="59"/>
    </row>
    <row r="36" spans="11:19" ht="15" customHeight="1">
      <c r="K36" s="65"/>
      <c r="L36" s="37" t="str">
        <f>Results!C32</f>
        <v>C06</v>
      </c>
      <c r="M36" s="37" t="str">
        <f>Results!B32</f>
        <v>MIMAT0000461</v>
      </c>
      <c r="N36" s="63" t="e">
        <f>LOG(Results!H32,2)</f>
        <v>#DIV/0!</v>
      </c>
      <c r="O36" s="64" t="str">
        <f>Results!I32</f>
        <v>N/A</v>
      </c>
      <c r="P36" s="59"/>
      <c r="Q36" s="59"/>
      <c r="R36" s="59"/>
      <c r="S36" s="59"/>
    </row>
    <row r="37" spans="11:19" ht="15" customHeight="1">
      <c r="K37" s="65"/>
      <c r="L37" s="37" t="str">
        <f>Results!C33</f>
        <v>C07</v>
      </c>
      <c r="M37" s="37" t="str">
        <f>Results!B33</f>
        <v>MIMAT0000275</v>
      </c>
      <c r="N37" s="63" t="e">
        <f>LOG(Results!H33,2)</f>
        <v>#DIV/0!</v>
      </c>
      <c r="O37" s="64" t="str">
        <f>Results!I33</f>
        <v>N/A</v>
      </c>
      <c r="P37" s="59"/>
      <c r="Q37" s="59"/>
      <c r="R37" s="59"/>
      <c r="S37" s="59"/>
    </row>
    <row r="38" spans="11:19" ht="15" customHeight="1">
      <c r="K38" s="65"/>
      <c r="L38" s="37" t="str">
        <f>Results!C34</f>
        <v>C08</v>
      </c>
      <c r="M38" s="37" t="str">
        <f>Results!B34</f>
        <v>MIMAT0000278</v>
      </c>
      <c r="N38" s="63" t="e">
        <f>LOG(Results!H34,2)</f>
        <v>#DIV/0!</v>
      </c>
      <c r="O38" s="64" t="str">
        <f>Results!I34</f>
        <v>N/A</v>
      </c>
      <c r="P38" s="59"/>
      <c r="Q38" s="59"/>
      <c r="R38" s="59"/>
      <c r="S38" s="59"/>
    </row>
    <row r="39" spans="11:19" ht="15" customHeight="1">
      <c r="K39" s="65"/>
      <c r="L39" s="37" t="str">
        <f>Results!C35</f>
        <v>C09</v>
      </c>
      <c r="M39" s="37" t="str">
        <f>Results!B35</f>
        <v>MIMAT0000280</v>
      </c>
      <c r="N39" s="63" t="e">
        <f>LOG(Results!H35,2)</f>
        <v>#DIV/0!</v>
      </c>
      <c r="O39" s="64" t="str">
        <f>Results!I35</f>
        <v>N/A</v>
      </c>
      <c r="P39" s="59"/>
      <c r="Q39" s="59"/>
      <c r="R39" s="59"/>
      <c r="S39" s="59"/>
    </row>
    <row r="40" spans="11:19" ht="15" customHeight="1">
      <c r="K40" s="65"/>
      <c r="L40" s="37" t="str">
        <f>Results!C36</f>
        <v>C10</v>
      </c>
      <c r="M40" s="37" t="str">
        <f>Results!B36</f>
        <v>MIMAT0000765</v>
      </c>
      <c r="N40" s="63" t="e">
        <f>LOG(Results!H36,2)</f>
        <v>#DIV/0!</v>
      </c>
      <c r="O40" s="64" t="str">
        <f>Results!I36</f>
        <v>N/A</v>
      </c>
      <c r="P40" s="59"/>
      <c r="Q40" s="59"/>
      <c r="R40" s="59"/>
      <c r="S40" s="59"/>
    </row>
    <row r="41" spans="11:19" ht="15" customHeight="1">
      <c r="K41" s="65"/>
      <c r="L41" s="37" t="str">
        <f>Results!C37</f>
        <v>C11</v>
      </c>
      <c r="M41" s="37" t="str">
        <f>Results!B37</f>
        <v>MIMAT0000255</v>
      </c>
      <c r="N41" s="63" t="e">
        <f>LOG(Results!H37,2)</f>
        <v>#DIV/0!</v>
      </c>
      <c r="O41" s="64" t="str">
        <f>Results!I37</f>
        <v>N/A</v>
      </c>
      <c r="P41" s="59"/>
      <c r="Q41" s="59"/>
      <c r="R41" s="59"/>
      <c r="S41" s="59"/>
    </row>
    <row r="42" spans="11:19" ht="15" customHeight="1">
      <c r="K42" s="65"/>
      <c r="L42" s="37" t="str">
        <f>Results!C38</f>
        <v>C12</v>
      </c>
      <c r="M42" s="37" t="str">
        <f>Results!B38</f>
        <v>MIMAT0000092</v>
      </c>
      <c r="N42" s="63" t="e">
        <f>LOG(Results!H38,2)</f>
        <v>#DIV/0!</v>
      </c>
      <c r="O42" s="64" t="str">
        <f>Results!I38</f>
        <v>N/A</v>
      </c>
      <c r="P42" s="59"/>
      <c r="Q42" s="59"/>
      <c r="R42" s="59"/>
      <c r="S42" s="59"/>
    </row>
    <row r="43" spans="11:19" ht="15" customHeight="1">
      <c r="K43" s="65"/>
      <c r="L43" s="37" t="str">
        <f>Results!C39</f>
        <v>D01</v>
      </c>
      <c r="M43" s="37" t="str">
        <f>Results!B39</f>
        <v>MIMAT0000093</v>
      </c>
      <c r="N43" s="63" t="e">
        <f>LOG(Results!H39,2)</f>
        <v>#DIV/0!</v>
      </c>
      <c r="O43" s="64" t="str">
        <f>Results!I39</f>
        <v>N/A</v>
      </c>
      <c r="P43" s="59"/>
      <c r="Q43" s="59"/>
      <c r="R43" s="59"/>
      <c r="S43" s="59"/>
    </row>
    <row r="44" spans="11:19" ht="15" customHeight="1">
      <c r="K44" s="65"/>
      <c r="L44" s="37" t="str">
        <f>Results!C40</f>
        <v>D02</v>
      </c>
      <c r="M44" s="37" t="str">
        <f>Results!B40</f>
        <v>MIMAT0000062</v>
      </c>
      <c r="N44" s="63" t="e">
        <f>LOG(Results!H40,2)</f>
        <v>#DIV/0!</v>
      </c>
      <c r="O44" s="64" t="str">
        <f>Results!I40</f>
        <v>N/A</v>
      </c>
      <c r="P44" s="59"/>
      <c r="Q44" s="59"/>
      <c r="R44" s="59"/>
      <c r="S44" s="59"/>
    </row>
    <row r="45" spans="11:19" ht="15" customHeight="1">
      <c r="K45" s="65"/>
      <c r="L45" s="37" t="str">
        <f>Results!C41</f>
        <v>D03</v>
      </c>
      <c r="M45" s="37" t="str">
        <f>Results!B41</f>
        <v>MIMAT0000066</v>
      </c>
      <c r="N45" s="63" t="e">
        <f>LOG(Results!H41,2)</f>
        <v>#DIV/0!</v>
      </c>
      <c r="O45" s="64" t="str">
        <f>Results!I41</f>
        <v>N/A</v>
      </c>
      <c r="P45" s="59"/>
      <c r="Q45" s="59"/>
      <c r="R45" s="59"/>
      <c r="S45" s="59"/>
    </row>
    <row r="46" spans="11:19" ht="15" customHeight="1">
      <c r="K46" s="65"/>
      <c r="L46" s="37" t="str">
        <f>Results!C42</f>
        <v>D04</v>
      </c>
      <c r="M46" s="37" t="str">
        <f>Results!B42</f>
        <v>MIMAT0000067</v>
      </c>
      <c r="N46" s="63" t="e">
        <f>LOG(Results!H42,2)</f>
        <v>#DIV/0!</v>
      </c>
      <c r="O46" s="64" t="str">
        <f>Results!I42</f>
        <v>N/A</v>
      </c>
      <c r="P46" s="59"/>
      <c r="Q46" s="59"/>
      <c r="R46" s="59"/>
      <c r="S46" s="59"/>
    </row>
    <row r="47" spans="11:19" ht="15" customHeight="1">
      <c r="K47" s="65"/>
      <c r="L47" s="37" t="str">
        <f>Results!C43</f>
        <v>D05</v>
      </c>
      <c r="M47" s="37" t="str">
        <f>Results!B43</f>
        <v>MIMAT0000274</v>
      </c>
      <c r="N47" s="63" t="e">
        <f>LOG(Results!H43,2)</f>
        <v>#DIV/0!</v>
      </c>
      <c r="O47" s="64" t="str">
        <f>Results!I43</f>
        <v>N/A</v>
      </c>
      <c r="P47" s="59"/>
      <c r="Q47" s="59"/>
      <c r="R47" s="59"/>
      <c r="S47" s="59"/>
    </row>
    <row r="48" spans="11:19" ht="15" customHeight="1">
      <c r="K48" s="65"/>
      <c r="L48" s="37" t="str">
        <f>Results!C44</f>
        <v>D06</v>
      </c>
      <c r="M48" s="37" t="str">
        <f>Results!B44</f>
        <v>MIMAT0001631</v>
      </c>
      <c r="N48" s="63" t="e">
        <f>LOG(Results!H44,2)</f>
        <v>#DIV/0!</v>
      </c>
      <c r="O48" s="64" t="str">
        <f>Results!I44</f>
        <v>N/A</v>
      </c>
      <c r="P48" s="59"/>
      <c r="Q48" s="59"/>
      <c r="R48" s="59"/>
      <c r="S48" s="59"/>
    </row>
    <row r="49" spans="11:19" ht="15" customHeight="1">
      <c r="K49" s="65"/>
      <c r="L49" s="37" t="str">
        <f>Results!C45</f>
        <v>D07</v>
      </c>
      <c r="M49" s="37" t="str">
        <f>Results!B45</f>
        <v>MIMAT0000425</v>
      </c>
      <c r="N49" s="63" t="e">
        <f>LOG(Results!H45,2)</f>
        <v>#DIV/0!</v>
      </c>
      <c r="O49" s="64" t="str">
        <f>Results!I45</f>
        <v>N/A</v>
      </c>
      <c r="P49" s="59"/>
      <c r="Q49" s="59"/>
      <c r="R49" s="59"/>
      <c r="S49" s="59"/>
    </row>
    <row r="50" spans="11:19" ht="15" customHeight="1">
      <c r="K50" s="65"/>
      <c r="L50" s="37" t="str">
        <f>Results!C46</f>
        <v>D08</v>
      </c>
      <c r="M50" s="37" t="str">
        <f>Results!B46</f>
        <v>MIMAT0000686</v>
      </c>
      <c r="N50" s="63" t="e">
        <f>LOG(Results!H46,2)</f>
        <v>#DIV/0!</v>
      </c>
      <c r="O50" s="64" t="str">
        <f>Results!I46</f>
        <v>N/A</v>
      </c>
      <c r="P50" s="59"/>
      <c r="Q50" s="59"/>
      <c r="R50" s="59"/>
      <c r="S50" s="59"/>
    </row>
    <row r="51" spans="11:19" ht="15" customHeight="1">
      <c r="K51" s="65"/>
      <c r="L51" s="37" t="str">
        <f>Results!C47</f>
        <v>D09</v>
      </c>
      <c r="M51" s="37" t="str">
        <f>Results!B47</f>
        <v>MIMAT0000263</v>
      </c>
      <c r="N51" s="63" t="e">
        <f>LOG(Results!H47,2)</f>
        <v>#DIV/0!</v>
      </c>
      <c r="O51" s="64" t="str">
        <f>Results!I47</f>
        <v>N/A</v>
      </c>
      <c r="P51" s="59"/>
      <c r="Q51" s="59"/>
      <c r="R51" s="59"/>
      <c r="S51" s="59"/>
    </row>
    <row r="52" spans="11:19" ht="15" customHeight="1">
      <c r="K52" s="65"/>
      <c r="L52" s="37" t="str">
        <f>Results!C48</f>
        <v>D10</v>
      </c>
      <c r="M52" s="37" t="str">
        <f>Results!B48</f>
        <v>MIMAT0000245</v>
      </c>
      <c r="N52" s="63" t="e">
        <f>LOG(Results!H48,2)</f>
        <v>#DIV/0!</v>
      </c>
      <c r="O52" s="64" t="str">
        <f>Results!I48</f>
        <v>N/A</v>
      </c>
      <c r="P52" s="59"/>
      <c r="Q52" s="59"/>
      <c r="R52" s="59"/>
      <c r="S52" s="59"/>
    </row>
    <row r="53" spans="11:19" ht="15" customHeight="1">
      <c r="K53" s="65"/>
      <c r="L53" s="37" t="str">
        <f>Results!C49</f>
        <v>D11</v>
      </c>
      <c r="M53" s="37" t="str">
        <f>Results!B49</f>
        <v>MIMAT0004692</v>
      </c>
      <c r="N53" s="63" t="e">
        <f>LOG(Results!H49,2)</f>
        <v>#DIV/0!</v>
      </c>
      <c r="O53" s="64" t="str">
        <f>Results!I49</f>
        <v>N/A</v>
      </c>
      <c r="P53" s="59"/>
      <c r="Q53" s="59"/>
      <c r="R53" s="59"/>
      <c r="S53" s="59"/>
    </row>
    <row r="54" spans="11:19" ht="15" customHeight="1">
      <c r="K54" s="65"/>
      <c r="L54" s="37" t="str">
        <f>Results!C50</f>
        <v>D12</v>
      </c>
      <c r="M54" s="37" t="str">
        <f>Results!B50</f>
        <v>MIMAT0000771</v>
      </c>
      <c r="N54" s="63" t="e">
        <f>LOG(Results!H50,2)</f>
        <v>#DIV/0!</v>
      </c>
      <c r="O54" s="64" t="str">
        <f>Results!I50</f>
        <v>N/A</v>
      </c>
      <c r="P54" s="59"/>
      <c r="Q54" s="59"/>
      <c r="R54" s="59"/>
      <c r="S54" s="59"/>
    </row>
    <row r="55" spans="11:19" ht="15" customHeight="1">
      <c r="K55" s="65"/>
      <c r="L55" s="37" t="str">
        <f>Results!C51</f>
        <v>E01</v>
      </c>
      <c r="M55" s="37" t="str">
        <f>Results!B51</f>
        <v>MIMAT0000277</v>
      </c>
      <c r="N55" s="63" t="e">
        <f>LOG(Results!H51,2)</f>
        <v>#DIV/0!</v>
      </c>
      <c r="O55" s="64" t="str">
        <f>Results!I51</f>
        <v>N/A</v>
      </c>
      <c r="P55" s="59"/>
      <c r="Q55" s="59"/>
      <c r="R55" s="59"/>
      <c r="S55" s="59"/>
    </row>
    <row r="56" spans="11:19" ht="15" customHeight="1">
      <c r="K56" s="65"/>
      <c r="L56" s="37" t="str">
        <f>Results!C52</f>
        <v>E02</v>
      </c>
      <c r="M56" s="37" t="str">
        <f>Results!B52</f>
        <v>MIMAT0000264</v>
      </c>
      <c r="N56" s="63" t="e">
        <f>LOG(Results!H52,2)</f>
        <v>#DIV/0!</v>
      </c>
      <c r="O56" s="64" t="str">
        <f>Results!I52</f>
        <v>N/A</v>
      </c>
      <c r="P56" s="59"/>
      <c r="Q56" s="59"/>
      <c r="R56" s="59"/>
      <c r="S56" s="59"/>
    </row>
    <row r="57" spans="11:19" ht="15" customHeight="1">
      <c r="K57" s="65"/>
      <c r="L57" s="37" t="str">
        <f>Results!C53</f>
        <v>E03</v>
      </c>
      <c r="M57" s="37" t="str">
        <f>Results!B53</f>
        <v>MIMAT0000279</v>
      </c>
      <c r="N57" s="63" t="e">
        <f>LOG(Results!H53,2)</f>
        <v>#DIV/0!</v>
      </c>
      <c r="O57" s="64" t="str">
        <f>Results!I53</f>
        <v>N/A</v>
      </c>
      <c r="P57" s="59"/>
      <c r="Q57" s="59"/>
      <c r="R57" s="59"/>
      <c r="S57" s="59"/>
    </row>
    <row r="58" spans="11:19" ht="15" customHeight="1">
      <c r="K58" s="65"/>
      <c r="L58" s="37" t="str">
        <f>Results!C54</f>
        <v>E04</v>
      </c>
      <c r="M58" s="37" t="str">
        <f>Results!B54</f>
        <v>MIMAT0004697</v>
      </c>
      <c r="N58" s="63" t="e">
        <f>LOG(Results!H54,2)</f>
        <v>#DIV/0!</v>
      </c>
      <c r="O58" s="64" t="str">
        <f>Results!I54</f>
        <v>N/A</v>
      </c>
      <c r="P58" s="59"/>
      <c r="Q58" s="59"/>
      <c r="R58" s="59"/>
      <c r="S58" s="59"/>
    </row>
    <row r="59" spans="11:19" ht="15" customHeight="1">
      <c r="K59" s="65"/>
      <c r="L59" s="37" t="str">
        <f>Results!C55</f>
        <v>E05</v>
      </c>
      <c r="M59" s="37" t="str">
        <f>Results!B55</f>
        <v>MIMAT0000424</v>
      </c>
      <c r="N59" s="63" t="e">
        <f>LOG(Results!H55,2)</f>
        <v>#DIV/0!</v>
      </c>
      <c r="O59" s="64" t="str">
        <f>Results!I55</f>
        <v>N/A</v>
      </c>
      <c r="P59" s="59"/>
      <c r="Q59" s="59"/>
      <c r="R59" s="59"/>
      <c r="S59" s="59"/>
    </row>
    <row r="60" spans="11:19" ht="15" customHeight="1">
      <c r="K60" s="65"/>
      <c r="L60" s="37" t="str">
        <f>Results!C56</f>
        <v>E06</v>
      </c>
      <c r="M60" s="37" t="str">
        <f>Results!B56</f>
        <v>MIMAT0000757</v>
      </c>
      <c r="N60" s="63" t="e">
        <f>LOG(Results!H56,2)</f>
        <v>#DIV/0!</v>
      </c>
      <c r="O60" s="64" t="str">
        <f>Results!I56</f>
        <v>N/A</v>
      </c>
      <c r="P60" s="59"/>
      <c r="Q60" s="59"/>
      <c r="R60" s="59"/>
      <c r="S60" s="59"/>
    </row>
    <row r="61" spans="11:19" ht="15" customHeight="1">
      <c r="K61" s="65"/>
      <c r="L61" s="37" t="str">
        <f>Results!C57</f>
        <v>E07</v>
      </c>
      <c r="M61" s="37" t="str">
        <f>Results!B57</f>
        <v>MIMAT0000646</v>
      </c>
      <c r="N61" s="63" t="e">
        <f>LOG(Results!H57,2)</f>
        <v>#DIV/0!</v>
      </c>
      <c r="O61" s="64" t="str">
        <f>Results!I57</f>
        <v>N/A</v>
      </c>
      <c r="P61" s="59"/>
      <c r="Q61" s="59"/>
      <c r="R61" s="59"/>
      <c r="S61" s="59"/>
    </row>
    <row r="62" spans="11:19" ht="15" customHeight="1">
      <c r="K62" s="65"/>
      <c r="L62" s="37" t="str">
        <f>Results!C58</f>
        <v>E08</v>
      </c>
      <c r="M62" s="37" t="str">
        <f>Results!B58</f>
        <v>MIMAT0004694</v>
      </c>
      <c r="N62" s="63" t="e">
        <f>LOG(Results!H58,2)</f>
        <v>#DIV/0!</v>
      </c>
      <c r="O62" s="64" t="str">
        <f>Results!I58</f>
        <v>N/A</v>
      </c>
      <c r="P62" s="59"/>
      <c r="Q62" s="59"/>
      <c r="R62" s="59"/>
      <c r="S62" s="59"/>
    </row>
    <row r="63" spans="11:19" ht="15" customHeight="1">
      <c r="K63" s="65"/>
      <c r="L63" s="37" t="str">
        <f>Results!C59</f>
        <v>E09</v>
      </c>
      <c r="M63" s="37" t="str">
        <f>Results!B59</f>
        <v>MIMAT0004915</v>
      </c>
      <c r="N63" s="63" t="e">
        <f>LOG(Results!H59,2)</f>
        <v>#DIV/0!</v>
      </c>
      <c r="O63" s="64" t="str">
        <f>Results!I59</f>
        <v>N/A</v>
      </c>
      <c r="P63" s="59"/>
      <c r="Q63" s="59"/>
      <c r="R63" s="59"/>
      <c r="S63" s="59"/>
    </row>
    <row r="64" spans="11:19" ht="15" customHeight="1">
      <c r="K64" s="65"/>
      <c r="L64" s="37" t="str">
        <f>Results!C60</f>
        <v>E10</v>
      </c>
      <c r="M64" s="37" t="str">
        <f>Results!B60</f>
        <v>MIMAT0000251</v>
      </c>
      <c r="N64" s="63" t="e">
        <f>LOG(Results!H60,2)</f>
        <v>#DIV/0!</v>
      </c>
      <c r="O64" s="64" t="str">
        <f>Results!I60</f>
        <v>N/A</v>
      </c>
      <c r="P64" s="59"/>
      <c r="Q64" s="59"/>
      <c r="R64" s="59"/>
      <c r="S64" s="59"/>
    </row>
    <row r="65" spans="11:19" ht="15" customHeight="1">
      <c r="K65" s="65"/>
      <c r="L65" s="37" t="str">
        <f>Results!C61</f>
        <v>E11</v>
      </c>
      <c r="M65" s="37" t="str">
        <f>Results!B61</f>
        <v>MIMAT0000719</v>
      </c>
      <c r="N65" s="63" t="e">
        <f>LOG(Results!H61,2)</f>
        <v>#DIV/0!</v>
      </c>
      <c r="O65" s="64" t="str">
        <f>Results!I61</f>
        <v>N/A</v>
      </c>
      <c r="P65" s="59"/>
      <c r="Q65" s="59"/>
      <c r="R65" s="59"/>
      <c r="S65" s="59"/>
    </row>
    <row r="66" spans="11:19" ht="15" customHeight="1">
      <c r="K66" s="65"/>
      <c r="L66" s="37" t="str">
        <f>Results!C62</f>
        <v>E12</v>
      </c>
      <c r="M66" s="37" t="str">
        <f>Results!B62</f>
        <v>MIMAT0000091</v>
      </c>
      <c r="N66" s="63" t="e">
        <f>LOG(Results!H62,2)</f>
        <v>#DIV/0!</v>
      </c>
      <c r="O66" s="64" t="str">
        <f>Results!I62</f>
        <v>N/A</v>
      </c>
      <c r="P66" s="59"/>
      <c r="Q66" s="59"/>
      <c r="R66" s="59"/>
      <c r="S66" s="59"/>
    </row>
    <row r="67" spans="11:19" ht="15" customHeight="1">
      <c r="K67" s="65"/>
      <c r="L67" s="37" t="str">
        <f>Results!C63</f>
        <v>F01</v>
      </c>
      <c r="M67" s="37" t="str">
        <f>Results!B63</f>
        <v>MIMAT0004908</v>
      </c>
      <c r="N67" s="63" t="e">
        <f>LOG(Results!H63,2)</f>
        <v>#DIV/0!</v>
      </c>
      <c r="O67" s="64" t="str">
        <f>Results!I63</f>
        <v>N/A</v>
      </c>
      <c r="P67" s="59"/>
      <c r="Q67" s="59"/>
      <c r="R67" s="59"/>
      <c r="S67" s="59"/>
    </row>
    <row r="68" spans="11:19" ht="15" customHeight="1">
      <c r="K68" s="65"/>
      <c r="L68" s="37" t="str">
        <f>Results!C64</f>
        <v>F02</v>
      </c>
      <c r="M68" s="37" t="str">
        <f>Results!B64</f>
        <v>MIMAT0001341</v>
      </c>
      <c r="N68" s="63" t="e">
        <f>LOG(Results!H64,2)</f>
        <v>#DIV/0!</v>
      </c>
      <c r="O68" s="64" t="str">
        <f>Results!I64</f>
        <v>N/A</v>
      </c>
      <c r="P68" s="59"/>
      <c r="Q68" s="59"/>
      <c r="R68" s="59"/>
      <c r="S68" s="59"/>
    </row>
    <row r="69" spans="11:19" ht="15" customHeight="1">
      <c r="K69" s="65"/>
      <c r="L69" s="37" t="str">
        <f>Results!C65</f>
        <v>F03</v>
      </c>
      <c r="M69" s="37" t="str">
        <f>Results!B65</f>
        <v>MIMAT0004926</v>
      </c>
      <c r="N69" s="63" t="e">
        <f>LOG(Results!H65,2)</f>
        <v>#DIV/0!</v>
      </c>
      <c r="O69" s="64" t="str">
        <f>Results!I65</f>
        <v>N/A</v>
      </c>
      <c r="P69" s="59"/>
      <c r="Q69" s="59"/>
      <c r="R69" s="59"/>
      <c r="S69" s="59"/>
    </row>
    <row r="70" spans="11:19" ht="15" customHeight="1">
      <c r="K70" s="65"/>
      <c r="L70" s="37" t="str">
        <f>Results!C66</f>
        <v>F04</v>
      </c>
      <c r="M70" s="37" t="str">
        <f>Results!B66</f>
        <v>MIMAT0000454</v>
      </c>
      <c r="N70" s="63" t="e">
        <f>LOG(Results!H66,2)</f>
        <v>#DIV/0!</v>
      </c>
      <c r="O70" s="64" t="str">
        <f>Results!I66</f>
        <v>N/A</v>
      </c>
      <c r="P70" s="59"/>
      <c r="Q70" s="59"/>
      <c r="R70" s="59"/>
      <c r="S70" s="59"/>
    </row>
    <row r="71" spans="11:19" ht="15" customHeight="1">
      <c r="K71" s="65"/>
      <c r="L71" s="37" t="str">
        <f>Results!C67</f>
        <v>F05</v>
      </c>
      <c r="M71" s="37" t="str">
        <f>Results!B67</f>
        <v>MIMAT0000451</v>
      </c>
      <c r="N71" s="63" t="e">
        <f>LOG(Results!H67,2)</f>
        <v>#DIV/0!</v>
      </c>
      <c r="O71" s="64" t="str">
        <f>Results!I67</f>
        <v>N/A</v>
      </c>
      <c r="P71" s="59"/>
      <c r="Q71" s="59"/>
      <c r="R71" s="59"/>
      <c r="S71" s="59"/>
    </row>
    <row r="72" spans="11:19" ht="15" customHeight="1">
      <c r="K72" s="65"/>
      <c r="L72" s="37" t="str">
        <f>Results!C68</f>
        <v>F06</v>
      </c>
      <c r="M72" s="37" t="str">
        <f>Results!B68</f>
        <v>MIMAT0000418</v>
      </c>
      <c r="N72" s="63" t="e">
        <f>LOG(Results!H68,2)</f>
        <v>#DIV/0!</v>
      </c>
      <c r="O72" s="64" t="str">
        <f>Results!I68</f>
        <v>N/A</v>
      </c>
      <c r="P72" s="59"/>
      <c r="Q72" s="59"/>
      <c r="R72" s="59"/>
      <c r="S72" s="59"/>
    </row>
    <row r="73" spans="11:19" ht="15" customHeight="1">
      <c r="K73" s="65"/>
      <c r="L73" s="37" t="str">
        <f>Results!C69</f>
        <v>F07</v>
      </c>
      <c r="M73" s="37" t="str">
        <f>Results!B69</f>
        <v>MIMAT0004597</v>
      </c>
      <c r="N73" s="63" t="e">
        <f>LOG(Results!H69,2)</f>
        <v>#DIV/0!</v>
      </c>
      <c r="O73" s="64" t="str">
        <f>Results!I69</f>
        <v>N/A</v>
      </c>
      <c r="P73" s="59"/>
      <c r="Q73" s="59"/>
      <c r="R73" s="59"/>
      <c r="S73" s="59"/>
    </row>
    <row r="74" spans="11:19" ht="15" customHeight="1">
      <c r="K74" s="65"/>
      <c r="L74" s="37" t="str">
        <f>Results!C70</f>
        <v>F08</v>
      </c>
      <c r="M74" s="37" t="str">
        <f>Results!B70</f>
        <v>MIMAT0000761</v>
      </c>
      <c r="N74" s="63" t="e">
        <f>LOG(Results!H70,2)</f>
        <v>#DIV/0!</v>
      </c>
      <c r="O74" s="64" t="str">
        <f>Results!I70</f>
        <v>N/A</v>
      </c>
      <c r="P74" s="59"/>
      <c r="Q74" s="59"/>
      <c r="R74" s="59"/>
      <c r="S74" s="59"/>
    </row>
    <row r="75" spans="11:19" ht="15" customHeight="1">
      <c r="K75" s="65"/>
      <c r="L75" s="37" t="str">
        <f>Results!C71</f>
        <v>F09</v>
      </c>
      <c r="M75" s="37" t="str">
        <f>Results!B71</f>
        <v>MIMAT0004700</v>
      </c>
      <c r="N75" s="63" t="e">
        <f>LOG(Results!H71,2)</f>
        <v>#DIV/0!</v>
      </c>
      <c r="O75" s="64" t="str">
        <f>Results!I71</f>
        <v>N/A</v>
      </c>
      <c r="P75" s="59"/>
      <c r="Q75" s="59"/>
      <c r="R75" s="59"/>
      <c r="S75" s="59"/>
    </row>
    <row r="76" spans="11:19" ht="15" customHeight="1">
      <c r="K76" s="65"/>
      <c r="L76" s="37" t="str">
        <f>Results!C72</f>
        <v>F10</v>
      </c>
      <c r="M76" s="37" t="str">
        <f>Results!B72</f>
        <v>MIMAT0004677</v>
      </c>
      <c r="N76" s="63" t="e">
        <f>LOG(Results!H72,2)</f>
        <v>#DIV/0!</v>
      </c>
      <c r="O76" s="64" t="str">
        <f>Results!I72</f>
        <v>N/A</v>
      </c>
      <c r="P76" s="59"/>
      <c r="Q76" s="59"/>
      <c r="R76" s="59"/>
      <c r="S76" s="59"/>
    </row>
    <row r="77" spans="11:19" ht="15" customHeight="1">
      <c r="K77" s="65"/>
      <c r="L77" s="37" t="str">
        <f>Results!C73</f>
        <v>F11</v>
      </c>
      <c r="M77" s="37" t="str">
        <f>Results!B73</f>
        <v>MIMAT0000760</v>
      </c>
      <c r="N77" s="63" t="e">
        <f>LOG(Results!H73,2)</f>
        <v>#DIV/0!</v>
      </c>
      <c r="O77" s="64" t="str">
        <f>Results!I73</f>
        <v>N/A</v>
      </c>
      <c r="P77" s="59"/>
      <c r="Q77" s="59"/>
      <c r="R77" s="59"/>
      <c r="S77" s="59"/>
    </row>
    <row r="78" spans="11:19" ht="15" customHeight="1">
      <c r="K78" s="65"/>
      <c r="L78" s="37" t="str">
        <f>Results!C74</f>
        <v>F12</v>
      </c>
      <c r="M78" s="37" t="str">
        <f>Results!B74</f>
        <v>MIMAT0000753</v>
      </c>
      <c r="N78" s="63" t="e">
        <f>LOG(Results!H74,2)</f>
        <v>#DIV/0!</v>
      </c>
      <c r="O78" s="64" t="str">
        <f>Results!I74</f>
        <v>N/A</v>
      </c>
      <c r="P78" s="59"/>
      <c r="Q78" s="59"/>
      <c r="R78" s="59"/>
      <c r="S78" s="59"/>
    </row>
    <row r="79" spans="11:19" ht="15" customHeight="1">
      <c r="K79" s="65"/>
      <c r="L79" s="37" t="str">
        <f>Results!C75</f>
        <v>G01</v>
      </c>
      <c r="M79" s="37" t="str">
        <f>Results!B75</f>
        <v>MIMAT0004602</v>
      </c>
      <c r="N79" s="63" t="e">
        <f>LOG(Results!H75,2)</f>
        <v>#DIV/0!</v>
      </c>
      <c r="O79" s="64" t="str">
        <f>Results!I75</f>
        <v>N/A</v>
      </c>
      <c r="P79" s="59"/>
      <c r="Q79" s="59"/>
      <c r="R79" s="59"/>
      <c r="S79" s="59"/>
    </row>
    <row r="80" spans="11:19" ht="15" customHeight="1">
      <c r="K80" s="65"/>
      <c r="L80" s="37" t="str">
        <f>Results!C76</f>
        <v>G02</v>
      </c>
      <c r="M80" s="37" t="str">
        <f>Results!B76</f>
        <v>MIMAT0000756</v>
      </c>
      <c r="N80" s="63" t="e">
        <f>LOG(Results!H76,2)</f>
        <v>#DIV/0!</v>
      </c>
      <c r="O80" s="64" t="str">
        <f>Results!I76</f>
        <v>N/A</v>
      </c>
      <c r="P80" s="59"/>
      <c r="Q80" s="59"/>
      <c r="R80" s="59"/>
      <c r="S80" s="59"/>
    </row>
    <row r="81" spans="11:19" ht="15" customHeight="1">
      <c r="K81" s="65"/>
      <c r="L81" s="37" t="str">
        <f>Results!C77</f>
        <v>G03</v>
      </c>
      <c r="M81" s="37" t="str">
        <f>Results!B77</f>
        <v>MIMAT0004613</v>
      </c>
      <c r="N81" s="63" t="e">
        <f>LOG(Results!H77,2)</f>
        <v>#DIV/0!</v>
      </c>
      <c r="O81" s="64" t="str">
        <f>Results!I77</f>
        <v>N/A</v>
      </c>
      <c r="P81" s="59"/>
      <c r="Q81" s="59"/>
      <c r="R81" s="59"/>
      <c r="S81" s="59"/>
    </row>
    <row r="82" spans="11:19" ht="15" customHeight="1">
      <c r="K82" s="65"/>
      <c r="L82" s="37" t="str">
        <f>Results!C78</f>
        <v>G04</v>
      </c>
      <c r="M82" s="37" t="str">
        <f>Results!B78</f>
        <v>MIMAT0000752</v>
      </c>
      <c r="N82" s="63" t="e">
        <f>LOG(Results!H78,2)</f>
        <v>#DIV/0!</v>
      </c>
      <c r="O82" s="64" t="str">
        <f>Results!I78</f>
        <v>N/A</v>
      </c>
      <c r="P82" s="59"/>
      <c r="Q82" s="59"/>
      <c r="R82" s="59"/>
      <c r="S82" s="59"/>
    </row>
    <row r="83" spans="11:19" ht="15" customHeight="1">
      <c r="K83" s="65"/>
      <c r="L83" s="37" t="str">
        <f>Results!C79</f>
        <v>G05</v>
      </c>
      <c r="M83" s="37" t="str">
        <f>Results!B79</f>
        <v>MIMAT0000414</v>
      </c>
      <c r="N83" s="63" t="e">
        <f>LOG(Results!H79,2)</f>
        <v>#DIV/0!</v>
      </c>
      <c r="O83" s="64" t="str">
        <f>Results!I79</f>
        <v>N/A</v>
      </c>
      <c r="P83" s="59"/>
      <c r="Q83" s="59"/>
      <c r="R83" s="59"/>
      <c r="S83" s="59"/>
    </row>
    <row r="84" spans="11:19" ht="15" customHeight="1">
      <c r="K84" s="65"/>
      <c r="L84" s="37" t="str">
        <f>Results!C80</f>
        <v>G06</v>
      </c>
      <c r="M84" s="37" t="str">
        <f>Results!B80</f>
        <v>MIMAT0000727</v>
      </c>
      <c r="N84" s="63" t="e">
        <f>LOG(Results!H80,2)</f>
        <v>#DIV/0!</v>
      </c>
      <c r="O84" s="64" t="str">
        <f>Results!I80</f>
        <v>N/A</v>
      </c>
      <c r="P84" s="59"/>
      <c r="Q84" s="59"/>
      <c r="R84" s="59"/>
      <c r="S84" s="59"/>
    </row>
    <row r="85" spans="11:19" ht="15" customHeight="1">
      <c r="K85" s="65"/>
      <c r="L85" s="37" t="str">
        <f>Results!C81</f>
        <v>G07</v>
      </c>
      <c r="M85" s="37" t="str">
        <f>Results!B81</f>
        <v>MIMAT0004955</v>
      </c>
      <c r="N85" s="63" t="e">
        <f>LOG(Results!H81,2)</f>
        <v>#DIV/0!</v>
      </c>
      <c r="O85" s="64" t="str">
        <f>Results!I81</f>
        <v>N/A</v>
      </c>
      <c r="P85" s="59"/>
      <c r="Q85" s="59"/>
      <c r="R85" s="59"/>
      <c r="S85" s="59"/>
    </row>
    <row r="86" spans="11:19" ht="15" customHeight="1">
      <c r="K86" s="65"/>
      <c r="L86" s="37" t="str">
        <f>Results!C82</f>
        <v>G08</v>
      </c>
      <c r="M86" s="37" t="str">
        <f>Results!B82</f>
        <v>MIMAT0000415</v>
      </c>
      <c r="N86" s="63" t="e">
        <f>LOG(Results!H82,2)</f>
        <v>#DIV/0!</v>
      </c>
      <c r="O86" s="64" t="str">
        <f>Results!I82</f>
        <v>N/A</v>
      </c>
      <c r="P86" s="59"/>
      <c r="Q86" s="59"/>
      <c r="R86" s="59"/>
      <c r="S86" s="59"/>
    </row>
    <row r="87" spans="11:19" ht="15" customHeight="1">
      <c r="K87" s="65"/>
      <c r="L87" s="37" t="str">
        <f>Results!C83</f>
        <v>G09</v>
      </c>
      <c r="M87" s="37" t="str">
        <f>Results!B83</f>
        <v>MIMAT0000065</v>
      </c>
      <c r="N87" s="63" t="e">
        <f>LOG(Results!H83,2)</f>
        <v>#DIV/0!</v>
      </c>
      <c r="O87" s="64" t="str">
        <f>Results!I83</f>
        <v>N/A</v>
      </c>
      <c r="P87" s="59"/>
      <c r="Q87" s="59"/>
      <c r="R87" s="59"/>
      <c r="S87" s="59"/>
    </row>
    <row r="88" spans="11:19" ht="15" customHeight="1">
      <c r="K88" s="65"/>
      <c r="L88" s="37" t="str">
        <f>Results!C84</f>
        <v>G10</v>
      </c>
      <c r="M88" s="37" t="str">
        <f>Results!B84</f>
        <v>MIMAT0000096</v>
      </c>
      <c r="N88" s="63" t="e">
        <f>LOG(Results!H84,2)</f>
        <v>#DIV/0!</v>
      </c>
      <c r="O88" s="64" t="str">
        <f>Results!I84</f>
        <v>N/A</v>
      </c>
      <c r="P88" s="59"/>
      <c r="Q88" s="59"/>
      <c r="R88" s="59"/>
      <c r="S88" s="59"/>
    </row>
    <row r="89" spans="11:19" ht="15" customHeight="1">
      <c r="K89" s="65"/>
      <c r="L89" s="37" t="str">
        <f>Results!C85</f>
        <v>G11</v>
      </c>
      <c r="M89" s="37" t="str">
        <f>Results!B85</f>
        <v>MIMAT0000432</v>
      </c>
      <c r="N89" s="63" t="e">
        <f>LOG(Results!H85,2)</f>
        <v>#DIV/0!</v>
      </c>
      <c r="O89" s="64" t="str">
        <f>Results!I85</f>
        <v>N/A</v>
      </c>
      <c r="P89" s="59"/>
      <c r="Q89" s="59"/>
      <c r="R89" s="59"/>
      <c r="S89" s="59"/>
    </row>
    <row r="90" spans="11:19" ht="15" customHeight="1">
      <c r="K90" s="65"/>
      <c r="L90" s="37" t="str">
        <f>Results!C86</f>
        <v>G12</v>
      </c>
      <c r="M90" s="37" t="str">
        <f>Results!B86</f>
        <v>MIMAT0000075</v>
      </c>
      <c r="N90" s="63" t="e">
        <f>LOG(Results!H86,2)</f>
        <v>#DIV/0!</v>
      </c>
      <c r="O90" s="64" t="str">
        <f>Results!I86</f>
        <v>N/A</v>
      </c>
      <c r="P90" s="59"/>
      <c r="Q90" s="59"/>
      <c r="R90" s="59"/>
      <c r="S90" s="59"/>
    </row>
    <row r="91" spans="11:15" ht="12.75">
      <c r="K91" s="62" t="str">
        <f>'Gene Table'!A99</f>
        <v>Plate 2</v>
      </c>
      <c r="L91" s="37" t="str">
        <f>Results!C99</f>
        <v>A01</v>
      </c>
      <c r="M91" s="37" t="str">
        <f>Results!B99</f>
        <v>MIMAT0006764</v>
      </c>
      <c r="N91" s="63" t="e">
        <f>LOG(Results!H99,2)</f>
        <v>#DIV/0!</v>
      </c>
      <c r="O91" s="64" t="str">
        <f>Results!I99</f>
        <v>N/A</v>
      </c>
    </row>
    <row r="92" spans="11:15" ht="12.75">
      <c r="K92" s="65"/>
      <c r="L92" s="37" t="str">
        <f>Results!C100</f>
        <v>A02</v>
      </c>
      <c r="M92" s="37" t="str">
        <f>Results!B100</f>
        <v>MIMAT0000718</v>
      </c>
      <c r="N92" s="63" t="e">
        <f>LOG(Results!H100,2)</f>
        <v>#DIV/0!</v>
      </c>
      <c r="O92" s="64" t="str">
        <f>Results!I100</f>
        <v>N/A</v>
      </c>
    </row>
    <row r="93" spans="11:15" ht="12.75">
      <c r="K93" s="65"/>
      <c r="L93" s="37" t="str">
        <f>Results!C101</f>
        <v>A03</v>
      </c>
      <c r="M93" s="37" t="str">
        <f>Results!B101</f>
        <v>MIMAT0000449</v>
      </c>
      <c r="N93" s="63" t="e">
        <f>LOG(Results!H101,2)</f>
        <v>#DIV/0!</v>
      </c>
      <c r="O93" s="64" t="str">
        <f>Results!I101</f>
        <v>N/A</v>
      </c>
    </row>
    <row r="94" spans="11:15" ht="12.75">
      <c r="K94" s="65"/>
      <c r="L94" s="37" t="str">
        <f>Results!C102</f>
        <v>A04</v>
      </c>
      <c r="M94" s="37" t="str">
        <f>Results!B102</f>
        <v>MIMAT0001413</v>
      </c>
      <c r="N94" s="63" t="e">
        <f>LOG(Results!H102,2)</f>
        <v>#DIV/0!</v>
      </c>
      <c r="O94" s="64" t="str">
        <f>Results!I102</f>
        <v>N/A</v>
      </c>
    </row>
    <row r="95" spans="11:15" ht="12.75">
      <c r="K95" s="65"/>
      <c r="L95" s="37" t="str">
        <f>Results!C103</f>
        <v>A05</v>
      </c>
      <c r="M95" s="37" t="str">
        <f>Results!B103</f>
        <v>MIMAT0000222</v>
      </c>
      <c r="N95" s="63" t="e">
        <f>LOG(Results!H103,2)</f>
        <v>#DIV/0!</v>
      </c>
      <c r="O95" s="64" t="str">
        <f>Results!I103</f>
        <v>N/A</v>
      </c>
    </row>
    <row r="96" spans="11:15" ht="12.75">
      <c r="K96" s="65"/>
      <c r="L96" s="37" t="str">
        <f>Results!C104</f>
        <v>A06</v>
      </c>
      <c r="M96" s="37" t="str">
        <f>Results!B104</f>
        <v>MIMAT0005793</v>
      </c>
      <c r="N96" s="63" t="e">
        <f>LOG(Results!H104,2)</f>
        <v>#DIV/0!</v>
      </c>
      <c r="O96" s="64" t="str">
        <f>Results!I104</f>
        <v>N/A</v>
      </c>
    </row>
    <row r="97" spans="11:15" ht="12.75">
      <c r="K97" s="65"/>
      <c r="L97" s="37" t="str">
        <f>Results!C105</f>
        <v>A07</v>
      </c>
      <c r="M97" s="37" t="str">
        <f>Results!B105</f>
        <v>MIMAT0000265</v>
      </c>
      <c r="N97" s="63" t="e">
        <f>LOG(Results!H105,2)</f>
        <v>#DIV/0!</v>
      </c>
      <c r="O97" s="64" t="str">
        <f>Results!I105</f>
        <v>N/A</v>
      </c>
    </row>
    <row r="98" spans="11:15" ht="12.75">
      <c r="K98" s="65"/>
      <c r="L98" s="37" t="str">
        <f>Results!C106</f>
        <v>A08</v>
      </c>
      <c r="M98" s="37" t="str">
        <f>Results!B106</f>
        <v>MIMAT0000231</v>
      </c>
      <c r="N98" s="63" t="e">
        <f>LOG(Results!H106,2)</f>
        <v>#DIV/0!</v>
      </c>
      <c r="O98" s="64" t="str">
        <f>Results!I106</f>
        <v>N/A</v>
      </c>
    </row>
    <row r="99" spans="11:15" ht="12.75">
      <c r="K99" s="65"/>
      <c r="L99" s="37" t="str">
        <f>Results!C107</f>
        <v>A09</v>
      </c>
      <c r="M99" s="37" t="str">
        <f>Results!B107</f>
        <v>MIMAT0000691</v>
      </c>
      <c r="N99" s="63" t="e">
        <f>LOG(Results!H107,2)</f>
        <v>#DIV/0!</v>
      </c>
      <c r="O99" s="64" t="str">
        <f>Results!I107</f>
        <v>N/A</v>
      </c>
    </row>
    <row r="100" spans="11:15" ht="12.75">
      <c r="K100" s="65"/>
      <c r="L100" s="37" t="str">
        <f>Results!C108</f>
        <v>A10</v>
      </c>
      <c r="M100" s="37" t="str">
        <f>Results!B108</f>
        <v>MIMAT0000253</v>
      </c>
      <c r="N100" s="63" t="e">
        <f>LOG(Results!H108,2)</f>
        <v>#DIV/0!</v>
      </c>
      <c r="O100" s="64" t="str">
        <f>Results!I108</f>
        <v>N/A</v>
      </c>
    </row>
    <row r="101" spans="11:15" ht="12.75">
      <c r="K101" s="65"/>
      <c r="L101" s="37" t="str">
        <f>Results!C109</f>
        <v>A11</v>
      </c>
      <c r="M101" s="37" t="str">
        <f>Results!B109</f>
        <v>MIMAT0000254</v>
      </c>
      <c r="N101" s="63" t="e">
        <f>LOG(Results!H109,2)</f>
        <v>#DIV/0!</v>
      </c>
      <c r="O101" s="64" t="str">
        <f>Results!I109</f>
        <v>N/A</v>
      </c>
    </row>
    <row r="102" spans="11:15" ht="12.75">
      <c r="K102" s="65"/>
      <c r="L102" s="37" t="str">
        <f>Results!C110</f>
        <v>A12</v>
      </c>
      <c r="M102" s="37" t="str">
        <f>Results!B110</f>
        <v>MIMAT0000064</v>
      </c>
      <c r="N102" s="63" t="e">
        <f>LOG(Results!H110,2)</f>
        <v>#DIV/0!</v>
      </c>
      <c r="O102" s="64" t="str">
        <f>Results!I110</f>
        <v>N/A</v>
      </c>
    </row>
    <row r="103" spans="11:15" ht="12.75">
      <c r="K103" s="65"/>
      <c r="L103" s="37" t="str">
        <f>Results!C111</f>
        <v>B01</v>
      </c>
      <c r="M103" s="37" t="str">
        <f>Results!B111</f>
        <v>MIMAT0000063</v>
      </c>
      <c r="N103" s="63" t="e">
        <f>LOG(Results!H111,2)</f>
        <v>#DIV/0!</v>
      </c>
      <c r="O103" s="64" t="str">
        <f>Results!I111</f>
        <v>N/A</v>
      </c>
    </row>
    <row r="104" spans="11:15" ht="12.75">
      <c r="K104" s="65"/>
      <c r="L104" s="37" t="str">
        <f>Results!C112</f>
        <v>B02</v>
      </c>
      <c r="M104" s="37" t="str">
        <f>Results!B112</f>
        <v>MIMAT0000226</v>
      </c>
      <c r="N104" s="63" t="e">
        <f>LOG(Results!H112,2)</f>
        <v>#DIV/0!</v>
      </c>
      <c r="O104" s="64" t="str">
        <f>Results!I112</f>
        <v>N/A</v>
      </c>
    </row>
    <row r="105" spans="11:15" ht="12.75">
      <c r="K105" s="65"/>
      <c r="L105" s="37" t="str">
        <f>Results!C113</f>
        <v>B03</v>
      </c>
      <c r="M105" s="37" t="str">
        <f>Results!B113</f>
        <v>MIMAT0000103</v>
      </c>
      <c r="N105" s="63" t="e">
        <f>LOG(Results!H113,2)</f>
        <v>#DIV/0!</v>
      </c>
      <c r="O105" s="64" t="str">
        <f>Results!I113</f>
        <v>N/A</v>
      </c>
    </row>
    <row r="106" spans="11:15" ht="12.75">
      <c r="K106" s="65"/>
      <c r="L106" s="37" t="str">
        <f>Results!C114</f>
        <v>B04</v>
      </c>
      <c r="M106" s="37" t="str">
        <f>Results!B114</f>
        <v>MIMAT0000258</v>
      </c>
      <c r="N106" s="63" t="e">
        <f>LOG(Results!H114,2)</f>
        <v>#DIV/0!</v>
      </c>
      <c r="O106" s="64" t="str">
        <f>Results!I114</f>
        <v>N/A</v>
      </c>
    </row>
    <row r="107" spans="11:15" ht="12.75">
      <c r="K107" s="65"/>
      <c r="L107" s="37" t="str">
        <f>Results!C115</f>
        <v>B05</v>
      </c>
      <c r="M107" s="37" t="str">
        <f>Results!B115</f>
        <v>MIMAT0000070</v>
      </c>
      <c r="N107" s="63" t="e">
        <f>LOG(Results!H115,2)</f>
        <v>#DIV/0!</v>
      </c>
      <c r="O107" s="64" t="str">
        <f>Results!I115</f>
        <v>N/A</v>
      </c>
    </row>
    <row r="108" spans="11:15" ht="12.75">
      <c r="K108" s="65"/>
      <c r="L108" s="37" t="str">
        <f>Results!C116</f>
        <v>B06</v>
      </c>
      <c r="M108" s="37" t="str">
        <f>Results!B116</f>
        <v>MIMAT0000086</v>
      </c>
      <c r="N108" s="63" t="e">
        <f>LOG(Results!H116,2)</f>
        <v>#DIV/0!</v>
      </c>
      <c r="O108" s="64" t="str">
        <f>Results!I116</f>
        <v>N/A</v>
      </c>
    </row>
    <row r="109" spans="11:15" ht="12.75">
      <c r="K109" s="65"/>
      <c r="L109" s="37" t="str">
        <f>Results!C117</f>
        <v>B07</v>
      </c>
      <c r="M109" s="37" t="str">
        <f>Results!B117</f>
        <v>MIMAT0000681</v>
      </c>
      <c r="N109" s="63" t="e">
        <f>LOG(Results!H117,2)</f>
        <v>#DIV/0!</v>
      </c>
      <c r="O109" s="64" t="str">
        <f>Results!I117</f>
        <v>N/A</v>
      </c>
    </row>
    <row r="110" spans="11:15" ht="12.75">
      <c r="K110" s="65"/>
      <c r="L110" s="37" t="str">
        <f>Results!C118</f>
        <v>B08</v>
      </c>
      <c r="M110" s="37" t="str">
        <f>Results!B118</f>
        <v>MIMAT0001080</v>
      </c>
      <c r="N110" s="63" t="e">
        <f>LOG(Results!H118,2)</f>
        <v>#DIV/0!</v>
      </c>
      <c r="O110" s="64" t="str">
        <f>Results!I118</f>
        <v>N/A</v>
      </c>
    </row>
    <row r="111" spans="11:15" ht="12.75">
      <c r="K111" s="65"/>
      <c r="L111" s="37" t="str">
        <f>Results!C119</f>
        <v>B09</v>
      </c>
      <c r="M111" s="37" t="str">
        <f>Results!B119</f>
        <v>MIMAT0000419</v>
      </c>
      <c r="N111" s="63" t="e">
        <f>LOG(Results!H119,2)</f>
        <v>#DIV/0!</v>
      </c>
      <c r="O111" s="64" t="str">
        <f>Results!I119</f>
        <v>N/A</v>
      </c>
    </row>
    <row r="112" spans="11:15" ht="12.75">
      <c r="K112" s="65"/>
      <c r="L112" s="37" t="str">
        <f>Results!C120</f>
        <v>B10</v>
      </c>
      <c r="M112" s="37" t="str">
        <f>Results!B120</f>
        <v>MIMAT0000073</v>
      </c>
      <c r="N112" s="63" t="e">
        <f>LOG(Results!H120,2)</f>
        <v>#DIV/0!</v>
      </c>
      <c r="O112" s="64" t="str">
        <f>Results!I120</f>
        <v>N/A</v>
      </c>
    </row>
    <row r="113" spans="11:15" ht="12.75">
      <c r="K113" s="65"/>
      <c r="L113" s="37" t="str">
        <f>Results!C121</f>
        <v>B11</v>
      </c>
      <c r="M113" s="37" t="str">
        <f>Results!B121</f>
        <v>MIMAT0000084</v>
      </c>
      <c r="N113" s="63" t="e">
        <f>LOG(Results!H121,2)</f>
        <v>#DIV/0!</v>
      </c>
      <c r="O113" s="64" t="str">
        <f>Results!I121</f>
        <v>N/A</v>
      </c>
    </row>
    <row r="114" spans="11:15" ht="12.75">
      <c r="K114" s="65"/>
      <c r="L114" s="37" t="str">
        <f>Results!C122</f>
        <v>B12</v>
      </c>
      <c r="M114" s="37" t="str">
        <f>Results!B122</f>
        <v>MIMAT0000256</v>
      </c>
      <c r="N114" s="63" t="e">
        <f>LOG(Results!H122,2)</f>
        <v>#DIV/0!</v>
      </c>
      <c r="O114" s="64" t="str">
        <f>Results!I122</f>
        <v>N/A</v>
      </c>
    </row>
    <row r="115" spans="11:15" ht="12.75">
      <c r="K115" s="65"/>
      <c r="L115" s="37" t="str">
        <f>Results!C123</f>
        <v>C01</v>
      </c>
      <c r="M115" s="37" t="str">
        <f>Results!B123</f>
        <v>MIMAT0000101</v>
      </c>
      <c r="N115" s="63" t="e">
        <f>LOG(Results!H123,2)</f>
        <v>#DIV/0!</v>
      </c>
      <c r="O115" s="64" t="str">
        <f>Results!I123</f>
        <v>N/A</v>
      </c>
    </row>
    <row r="116" spans="11:15" ht="12.75">
      <c r="K116" s="65"/>
      <c r="L116" s="37" t="str">
        <f>Results!C124</f>
        <v>C02</v>
      </c>
      <c r="M116" s="37" t="str">
        <f>Results!B124</f>
        <v>MIMAT0000104</v>
      </c>
      <c r="N116" s="63" t="e">
        <f>LOG(Results!H124,2)</f>
        <v>#DIV/0!</v>
      </c>
      <c r="O116" s="64" t="str">
        <f>Results!I124</f>
        <v>N/A</v>
      </c>
    </row>
    <row r="117" spans="11:15" ht="12.75">
      <c r="K117" s="65"/>
      <c r="L117" s="37" t="str">
        <f>Results!C125</f>
        <v>C03</v>
      </c>
      <c r="M117" s="37" t="str">
        <f>Results!B125</f>
        <v>MIMAT0000074</v>
      </c>
      <c r="N117" s="63" t="e">
        <f>LOG(Results!H125,2)</f>
        <v>#DIV/0!</v>
      </c>
      <c r="O117" s="64" t="str">
        <f>Results!I125</f>
        <v>N/A</v>
      </c>
    </row>
    <row r="118" spans="11:15" ht="12.75">
      <c r="K118" s="65"/>
      <c r="L118" s="37" t="str">
        <f>Results!C126</f>
        <v>C04</v>
      </c>
      <c r="M118" s="37" t="str">
        <f>Results!B126</f>
        <v>MIMAT0000257</v>
      </c>
      <c r="N118" s="63" t="e">
        <f>LOG(Results!H126,2)</f>
        <v>#DIV/0!</v>
      </c>
      <c r="O118" s="64" t="str">
        <f>Results!I126</f>
        <v>N/A</v>
      </c>
    </row>
    <row r="119" spans="11:15" ht="12.75">
      <c r="K119" s="65"/>
      <c r="L119" s="37" t="str">
        <f>Results!C127</f>
        <v>C05</v>
      </c>
      <c r="M119" s="37" t="str">
        <f>Results!B127</f>
        <v>MIMAT0000078</v>
      </c>
      <c r="N119" s="63" t="e">
        <f>LOG(Results!H127,2)</f>
        <v>#DIV/0!</v>
      </c>
      <c r="O119" s="64" t="str">
        <f>Results!I127</f>
        <v>N/A</v>
      </c>
    </row>
    <row r="120" spans="11:15" ht="12.75">
      <c r="K120" s="65"/>
      <c r="L120" s="37" t="str">
        <f>Results!C128</f>
        <v>C06</v>
      </c>
      <c r="M120" s="37" t="str">
        <f>Results!B128</f>
        <v>MIMAT0000510</v>
      </c>
      <c r="N120" s="63" t="e">
        <f>LOG(Results!H128,2)</f>
        <v>#DIV/0!</v>
      </c>
      <c r="O120" s="64" t="str">
        <f>Results!I128</f>
        <v>N/A</v>
      </c>
    </row>
    <row r="121" spans="11:15" ht="12.75">
      <c r="K121" s="65"/>
      <c r="L121" s="37" t="str">
        <f>Results!C129</f>
        <v>C07</v>
      </c>
      <c r="M121" s="37" t="str">
        <f>Results!B129</f>
        <v>MIMAT0005792</v>
      </c>
      <c r="N121" s="63" t="e">
        <f>LOG(Results!H129,2)</f>
        <v>#DIV/0!</v>
      </c>
      <c r="O121" s="64" t="str">
        <f>Results!I129</f>
        <v>N/A</v>
      </c>
    </row>
    <row r="122" spans="11:15" ht="12.75">
      <c r="K122" s="65"/>
      <c r="L122" s="37" t="str">
        <f>Results!C130</f>
        <v>C08</v>
      </c>
      <c r="M122" s="37" t="str">
        <f>Results!B130</f>
        <v>MIMAT0004688</v>
      </c>
      <c r="N122" s="63" t="e">
        <f>LOG(Results!H130,2)</f>
        <v>#DIV/0!</v>
      </c>
      <c r="O122" s="64" t="str">
        <f>Results!I130</f>
        <v>N/A</v>
      </c>
    </row>
    <row r="123" spans="11:15" ht="12.75">
      <c r="K123" s="65"/>
      <c r="L123" s="37" t="str">
        <f>Results!C131</f>
        <v>C09</v>
      </c>
      <c r="M123" s="37" t="str">
        <f>Results!B131</f>
        <v>MIMAT0004559</v>
      </c>
      <c r="N123" s="63" t="e">
        <f>LOG(Results!H131,2)</f>
        <v>#DIV/0!</v>
      </c>
      <c r="O123" s="64" t="str">
        <f>Results!I131</f>
        <v>N/A</v>
      </c>
    </row>
    <row r="124" spans="11:15" ht="12.75">
      <c r="K124" s="65"/>
      <c r="L124" s="37" t="str">
        <f>Results!C132</f>
        <v>C10</v>
      </c>
      <c r="M124" s="37" t="str">
        <f>Results!B132</f>
        <v>MIMAT0004543</v>
      </c>
      <c r="N124" s="63" t="e">
        <f>LOG(Results!H132,2)</f>
        <v>#DIV/0!</v>
      </c>
      <c r="O124" s="64" t="str">
        <f>Results!I132</f>
        <v>N/A</v>
      </c>
    </row>
    <row r="125" spans="11:15" ht="12.75">
      <c r="K125" s="65"/>
      <c r="L125" s="37" t="str">
        <f>Results!C133</f>
        <v>C11</v>
      </c>
      <c r="M125" s="37" t="str">
        <f>Results!B133</f>
        <v>MIMAT0004558</v>
      </c>
      <c r="N125" s="63" t="e">
        <f>LOG(Results!H133,2)</f>
        <v>#DIV/0!</v>
      </c>
      <c r="O125" s="64" t="str">
        <f>Results!I133</f>
        <v>N/A</v>
      </c>
    </row>
    <row r="126" spans="11:15" ht="12.75">
      <c r="K126" s="65"/>
      <c r="L126" s="37" t="str">
        <f>Results!C134</f>
        <v>C12</v>
      </c>
      <c r="M126" s="37" t="str">
        <f>Results!B134</f>
        <v>MIMAT0004557</v>
      </c>
      <c r="N126" s="63" t="e">
        <f>LOG(Results!H134,2)</f>
        <v>#DIV/0!</v>
      </c>
      <c r="O126" s="64" t="str">
        <f>Results!I134</f>
        <v>N/A</v>
      </c>
    </row>
    <row r="127" spans="11:15" ht="12.75">
      <c r="K127" s="65"/>
      <c r="L127" s="37" t="str">
        <f>Results!C135</f>
        <v>D01</v>
      </c>
      <c r="M127" s="37" t="str">
        <f>Results!B135</f>
        <v>MIMAT0004568</v>
      </c>
      <c r="N127" s="63" t="e">
        <f>LOG(Results!H135,2)</f>
        <v>#DIV/0!</v>
      </c>
      <c r="O127" s="64" t="str">
        <f>Results!I135</f>
        <v>N/A</v>
      </c>
    </row>
    <row r="128" spans="11:15" ht="12.75">
      <c r="K128" s="65"/>
      <c r="L128" s="37" t="str">
        <f>Results!C136</f>
        <v>D02</v>
      </c>
      <c r="M128" s="37" t="str">
        <f>Results!B136</f>
        <v>MIMAT0004481</v>
      </c>
      <c r="N128" s="63" t="e">
        <f>LOG(Results!H136,2)</f>
        <v>#DIV/0!</v>
      </c>
      <c r="O128" s="64" t="str">
        <f>Results!I136</f>
        <v>N/A</v>
      </c>
    </row>
    <row r="129" spans="11:15" ht="12.75">
      <c r="K129" s="65"/>
      <c r="L129" s="37" t="str">
        <f>Results!C137</f>
        <v>D03</v>
      </c>
      <c r="M129" s="37" t="str">
        <f>Results!B137</f>
        <v>MIMAT0004482</v>
      </c>
      <c r="N129" s="63" t="e">
        <f>LOG(Results!H137,2)</f>
        <v>#DIV/0!</v>
      </c>
      <c r="O129" s="64" t="str">
        <f>Results!I137</f>
        <v>N/A</v>
      </c>
    </row>
    <row r="130" spans="11:15" ht="12.75">
      <c r="K130" s="65"/>
      <c r="L130" s="37" t="str">
        <f>Results!C138</f>
        <v>D04</v>
      </c>
      <c r="M130" s="37" t="str">
        <f>Results!B138</f>
        <v>MIMAT0004483</v>
      </c>
      <c r="N130" s="63" t="e">
        <f>LOG(Results!H138,2)</f>
        <v>#DIV/0!</v>
      </c>
      <c r="O130" s="64" t="str">
        <f>Results!I138</f>
        <v>N/A</v>
      </c>
    </row>
    <row r="131" spans="11:15" ht="12.75">
      <c r="K131" s="65"/>
      <c r="L131" s="37" t="str">
        <f>Results!C139</f>
        <v>D05</v>
      </c>
      <c r="M131" s="37" t="str">
        <f>Results!B139</f>
        <v>MIMAT0004484</v>
      </c>
      <c r="N131" s="63" t="e">
        <f>LOG(Results!H139,2)</f>
        <v>#DIV/0!</v>
      </c>
      <c r="O131" s="64" t="str">
        <f>Results!I139</f>
        <v>N/A</v>
      </c>
    </row>
    <row r="132" spans="11:15" ht="12.75">
      <c r="K132" s="65"/>
      <c r="L132" s="37" t="str">
        <f>Results!C140</f>
        <v>D06</v>
      </c>
      <c r="M132" s="37" t="str">
        <f>Results!B140</f>
        <v>MIMAT0004485</v>
      </c>
      <c r="N132" s="63" t="e">
        <f>LOG(Results!H140,2)</f>
        <v>#DIV/0!</v>
      </c>
      <c r="O132" s="64" t="str">
        <f>Results!I140</f>
        <v>N/A</v>
      </c>
    </row>
    <row r="133" spans="11:15" ht="12.75">
      <c r="K133" s="65"/>
      <c r="L133" s="37" t="str">
        <f>Results!C141</f>
        <v>D07</v>
      </c>
      <c r="M133" s="37" t="str">
        <f>Results!B141</f>
        <v>MIMAT0004486</v>
      </c>
      <c r="N133" s="63" t="e">
        <f>LOG(Results!H141,2)</f>
        <v>#DIV/0!</v>
      </c>
      <c r="O133" s="64" t="str">
        <f>Results!I141</f>
        <v>N/A</v>
      </c>
    </row>
    <row r="134" spans="11:15" ht="12.75">
      <c r="K134" s="65"/>
      <c r="L134" s="37" t="str">
        <f>Results!C142</f>
        <v>D08</v>
      </c>
      <c r="M134" s="37" t="str">
        <f>Results!B142</f>
        <v>MIMAT0004487</v>
      </c>
      <c r="N134" s="63" t="e">
        <f>LOG(Results!H142,2)</f>
        <v>#DIV/0!</v>
      </c>
      <c r="O134" s="64" t="str">
        <f>Results!I142</f>
        <v>N/A</v>
      </c>
    </row>
    <row r="135" spans="11:15" ht="12.75">
      <c r="K135" s="65"/>
      <c r="L135" s="37" t="str">
        <f>Results!C143</f>
        <v>D09</v>
      </c>
      <c r="M135" s="37" t="str">
        <f>Results!B143</f>
        <v>MIMAT0004585</v>
      </c>
      <c r="N135" s="63" t="e">
        <f>LOG(Results!H143,2)</f>
        <v>#DIV/0!</v>
      </c>
      <c r="O135" s="64" t="str">
        <f>Results!I143</f>
        <v>N/A</v>
      </c>
    </row>
    <row r="136" spans="11:15" ht="12.75">
      <c r="K136" s="65"/>
      <c r="L136" s="37" t="str">
        <f>Results!C144</f>
        <v>D10</v>
      </c>
      <c r="M136" s="37" t="str">
        <f>Results!B144</f>
        <v>MIMAT0004672</v>
      </c>
      <c r="N136" s="63" t="e">
        <f>LOG(Results!H144,2)</f>
        <v>#DIV/0!</v>
      </c>
      <c r="O136" s="64" t="str">
        <f>Results!I144</f>
        <v>N/A</v>
      </c>
    </row>
    <row r="137" spans="11:15" ht="12.75">
      <c r="K137" s="65"/>
      <c r="L137" s="37" t="str">
        <f>Results!C145</f>
        <v>D11</v>
      </c>
      <c r="M137" s="37" t="str">
        <f>Results!B145</f>
        <v>MIMAT0004555</v>
      </c>
      <c r="N137" s="63" t="e">
        <f>LOG(Results!H145,2)</f>
        <v>#DIV/0!</v>
      </c>
      <c r="O137" s="64" t="str">
        <f>Results!I145</f>
        <v>N/A</v>
      </c>
    </row>
    <row r="138" spans="11:15" ht="12.75">
      <c r="K138" s="65"/>
      <c r="L138" s="37" t="str">
        <f>Results!C146</f>
        <v>D12</v>
      </c>
      <c r="M138" s="37" t="str">
        <f>Results!B146</f>
        <v>MIMAT0004556</v>
      </c>
      <c r="N138" s="63" t="e">
        <f>LOG(Results!H146,2)</f>
        <v>#DIV/0!</v>
      </c>
      <c r="O138" s="64" t="str">
        <f>Results!I146</f>
        <v>N/A</v>
      </c>
    </row>
    <row r="139" spans="11:15" ht="12.75">
      <c r="K139" s="65"/>
      <c r="L139" s="37" t="str">
        <f>Results!C147</f>
        <v>E01</v>
      </c>
      <c r="M139" s="37" t="str">
        <f>Results!B147</f>
        <v>MIMAT0004591</v>
      </c>
      <c r="N139" s="63" t="e">
        <f>LOG(Results!H147,2)</f>
        <v>#DIV/0!</v>
      </c>
      <c r="O139" s="64" t="str">
        <f>Results!I147</f>
        <v>N/A</v>
      </c>
    </row>
    <row r="140" spans="11:15" ht="12.75">
      <c r="K140" s="65"/>
      <c r="L140" s="37" t="str">
        <f>Results!C148</f>
        <v>E02</v>
      </c>
      <c r="M140" s="37" t="str">
        <f>Results!B148</f>
        <v>MIMAT0004680</v>
      </c>
      <c r="N140" s="63" t="e">
        <f>LOG(Results!H148,2)</f>
        <v>#DIV/0!</v>
      </c>
      <c r="O140" s="64" t="str">
        <f>Results!I148</f>
        <v>N/A</v>
      </c>
    </row>
    <row r="141" spans="11:15" ht="12.75">
      <c r="K141" s="65"/>
      <c r="L141" s="37" t="str">
        <f>Results!C149</f>
        <v>E03</v>
      </c>
      <c r="M141" s="37" t="str">
        <f>Results!B149</f>
        <v>MIMAT0004594</v>
      </c>
      <c r="N141" s="63" t="e">
        <f>LOG(Results!H149,2)</f>
        <v>#DIV/0!</v>
      </c>
      <c r="O141" s="64" t="str">
        <f>Results!I149</f>
        <v>N/A</v>
      </c>
    </row>
    <row r="142" spans="11:15" ht="12.75">
      <c r="K142" s="65"/>
      <c r="L142" s="37" t="str">
        <f>Results!C150</f>
        <v>E04</v>
      </c>
      <c r="M142" s="37" t="str">
        <f>Results!B150</f>
        <v>MIMAT0004599</v>
      </c>
      <c r="N142" s="63" t="e">
        <f>LOG(Results!H150,2)</f>
        <v>#DIV/0!</v>
      </c>
      <c r="O142" s="64" t="str">
        <f>Results!I150</f>
        <v>N/A</v>
      </c>
    </row>
    <row r="143" spans="11:15" ht="12.75">
      <c r="K143" s="65"/>
      <c r="L143" s="37" t="str">
        <f>Results!C151</f>
        <v>E05</v>
      </c>
      <c r="M143" s="37" t="str">
        <f>Results!B151</f>
        <v>MIMAT0004601</v>
      </c>
      <c r="N143" s="63" t="e">
        <f>LOG(Results!H151,2)</f>
        <v>#DIV/0!</v>
      </c>
      <c r="O143" s="64" t="str">
        <f>Results!I151</f>
        <v>N/A</v>
      </c>
    </row>
    <row r="144" spans="11:15" ht="12.75">
      <c r="K144" s="65"/>
      <c r="L144" s="37" t="str">
        <f>Results!C152</f>
        <v>E06</v>
      </c>
      <c r="M144" s="37" t="str">
        <f>Results!B152</f>
        <v>MIMAT0004658</v>
      </c>
      <c r="N144" s="63" t="e">
        <f>LOG(Results!H152,2)</f>
        <v>#DIV/0!</v>
      </c>
      <c r="O144" s="64" t="str">
        <f>Results!I152</f>
        <v>N/A</v>
      </c>
    </row>
    <row r="145" spans="11:15" ht="12.75">
      <c r="K145" s="65"/>
      <c r="L145" s="37" t="str">
        <f>Results!C153</f>
        <v>E07</v>
      </c>
      <c r="M145" s="37" t="str">
        <f>Results!B153</f>
        <v>MIMAT0004493</v>
      </c>
      <c r="N145" s="63" t="e">
        <f>LOG(Results!H153,2)</f>
        <v>#DIV/0!</v>
      </c>
      <c r="O145" s="64" t="str">
        <f>Results!I153</f>
        <v>N/A</v>
      </c>
    </row>
    <row r="146" spans="11:15" ht="12.75">
      <c r="K146" s="65"/>
      <c r="L146" s="37" t="str">
        <f>Results!C154</f>
        <v>E08</v>
      </c>
      <c r="M146" s="37" t="str">
        <f>Results!B154</f>
        <v>MIMAT0004495</v>
      </c>
      <c r="N146" s="63" t="e">
        <f>LOG(Results!H154,2)</f>
        <v>#DIV/0!</v>
      </c>
      <c r="O146" s="64" t="str">
        <f>Results!I154</f>
        <v>N/A</v>
      </c>
    </row>
    <row r="147" spans="11:15" ht="12.75">
      <c r="K147" s="65"/>
      <c r="L147" s="37" t="str">
        <f>Results!C155</f>
        <v>E09</v>
      </c>
      <c r="M147" s="37" t="str">
        <f>Results!B155</f>
        <v>MIMAT0004570</v>
      </c>
      <c r="N147" s="63" t="e">
        <f>LOG(Results!H155,2)</f>
        <v>#DIV/0!</v>
      </c>
      <c r="O147" s="64" t="str">
        <f>Results!I155</f>
        <v>N/A</v>
      </c>
    </row>
    <row r="148" spans="11:15" ht="12.75">
      <c r="K148" s="65"/>
      <c r="L148" s="37" t="str">
        <f>Results!C156</f>
        <v>E10</v>
      </c>
      <c r="M148" s="37" t="str">
        <f>Results!B156</f>
        <v>MIMAT0004496</v>
      </c>
      <c r="N148" s="63" t="e">
        <f>LOG(Results!H156,2)</f>
        <v>#DIV/0!</v>
      </c>
      <c r="O148" s="64" t="str">
        <f>Results!I156</f>
        <v>N/A</v>
      </c>
    </row>
    <row r="149" spans="11:15" ht="12.75">
      <c r="K149" s="65"/>
      <c r="L149" s="37" t="str">
        <f>Results!C157</f>
        <v>E11</v>
      </c>
      <c r="M149" s="37" t="str">
        <f>Results!B157</f>
        <v>MIMAT0004587</v>
      </c>
      <c r="N149" s="63" t="e">
        <f>LOG(Results!H157,2)</f>
        <v>#DIV/0!</v>
      </c>
      <c r="O149" s="64" t="str">
        <f>Results!I157</f>
        <v>N/A</v>
      </c>
    </row>
    <row r="150" spans="11:15" ht="12.75">
      <c r="K150" s="65"/>
      <c r="L150" s="37" t="str">
        <f>Results!C158</f>
        <v>E12</v>
      </c>
      <c r="M150" s="37" t="str">
        <f>Results!B158</f>
        <v>MIMAT0000079</v>
      </c>
      <c r="N150" s="63" t="e">
        <f>LOG(Results!H158,2)</f>
        <v>#DIV/0!</v>
      </c>
      <c r="O150" s="64" t="str">
        <f>Results!I158</f>
        <v>N/A</v>
      </c>
    </row>
    <row r="151" spans="11:15" ht="12.75">
      <c r="K151" s="65"/>
      <c r="L151" s="37" t="str">
        <f>Results!C159</f>
        <v>F01</v>
      </c>
      <c r="M151" s="37" t="str">
        <f>Results!B159</f>
        <v>MIMAT0004588</v>
      </c>
      <c r="N151" s="63" t="e">
        <f>LOG(Results!H159,2)</f>
        <v>#DIV/0!</v>
      </c>
      <c r="O151" s="64" t="str">
        <f>Results!I159</f>
        <v>N/A</v>
      </c>
    </row>
    <row r="152" spans="11:15" ht="12.75">
      <c r="K152" s="65"/>
      <c r="L152" s="37" t="str">
        <f>Results!C160</f>
        <v>F02</v>
      </c>
      <c r="M152" s="37" t="str">
        <f>Results!B160</f>
        <v>MIMAT0004503</v>
      </c>
      <c r="N152" s="63" t="e">
        <f>LOG(Results!H160,2)</f>
        <v>#DIV/0!</v>
      </c>
      <c r="O152" s="64" t="str">
        <f>Results!I160</f>
        <v>N/A</v>
      </c>
    </row>
    <row r="153" spans="11:15" ht="12.75">
      <c r="K153" s="65"/>
      <c r="L153" s="37" t="str">
        <f>Results!C161</f>
        <v>F03</v>
      </c>
      <c r="M153" s="37" t="str">
        <f>Results!B161</f>
        <v>MIMAT0004514</v>
      </c>
      <c r="N153" s="63" t="e">
        <f>LOG(Results!H161,2)</f>
        <v>#DIV/0!</v>
      </c>
      <c r="O153" s="64" t="str">
        <f>Results!I161</f>
        <v>N/A</v>
      </c>
    </row>
    <row r="154" spans="11:15" ht="12.75">
      <c r="K154" s="65"/>
      <c r="L154" s="37" t="str">
        <f>Results!C162</f>
        <v>F04</v>
      </c>
      <c r="M154" s="37" t="str">
        <f>Results!B162</f>
        <v>MIMAT0004515</v>
      </c>
      <c r="N154" s="63" t="e">
        <f>LOG(Results!H162,2)</f>
        <v>#DIV/0!</v>
      </c>
      <c r="O154" s="64" t="str">
        <f>Results!I162</f>
        <v>N/A</v>
      </c>
    </row>
    <row r="155" spans="11:15" ht="12.75">
      <c r="K155" s="65"/>
      <c r="L155" s="37" t="str">
        <f>Results!C163</f>
        <v>F05</v>
      </c>
      <c r="M155" s="37" t="str">
        <f>Results!B163</f>
        <v>MIMAT0004673</v>
      </c>
      <c r="N155" s="63" t="e">
        <f>LOG(Results!H163,2)</f>
        <v>#DIV/0!</v>
      </c>
      <c r="O155" s="64" t="str">
        <f>Results!I163</f>
        <v>N/A</v>
      </c>
    </row>
    <row r="156" spans="11:15" ht="12.75">
      <c r="K156" s="65"/>
      <c r="L156" s="37" t="str">
        <f>Results!C164</f>
        <v>F06</v>
      </c>
      <c r="M156" s="37" t="str">
        <f>Results!B164</f>
        <v>MIMAT0004551</v>
      </c>
      <c r="N156" s="63" t="e">
        <f>LOG(Results!H164,2)</f>
        <v>#DIV/0!</v>
      </c>
      <c r="O156" s="64" t="str">
        <f>Results!I164</f>
        <v>N/A</v>
      </c>
    </row>
    <row r="157" spans="11:15" ht="12.75">
      <c r="K157" s="65"/>
      <c r="L157" s="37" t="str">
        <f>Results!C165</f>
        <v>F07</v>
      </c>
      <c r="M157" s="37" t="str">
        <f>Results!B165</f>
        <v>MIMAT0004703</v>
      </c>
      <c r="N157" s="63" t="e">
        <f>LOG(Results!H165,2)</f>
        <v>#DIV/0!</v>
      </c>
      <c r="O157" s="64" t="str">
        <f>Results!I165</f>
        <v>N/A</v>
      </c>
    </row>
    <row r="158" spans="11:15" ht="12.75">
      <c r="K158" s="65"/>
      <c r="L158" s="37" t="str">
        <f>Results!C166</f>
        <v>F08</v>
      </c>
      <c r="M158" s="37" t="str">
        <f>Results!B166</f>
        <v>MIMAT0004506</v>
      </c>
      <c r="N158" s="63" t="e">
        <f>LOG(Results!H166,2)</f>
        <v>#DIV/0!</v>
      </c>
      <c r="O158" s="64" t="str">
        <f>Results!I166</f>
        <v>N/A</v>
      </c>
    </row>
    <row r="159" spans="11:15" ht="12.75">
      <c r="K159" s="65"/>
      <c r="L159" s="37" t="str">
        <f>Results!C167</f>
        <v>F09</v>
      </c>
      <c r="M159" s="37" t="str">
        <f>Results!B167</f>
        <v>MIMAT0000685</v>
      </c>
      <c r="N159" s="63" t="e">
        <f>LOG(Results!H167,2)</f>
        <v>#DIV/0!</v>
      </c>
      <c r="O159" s="64" t="str">
        <f>Results!I167</f>
        <v>N/A</v>
      </c>
    </row>
    <row r="160" spans="11:15" ht="12.75">
      <c r="K160" s="65"/>
      <c r="L160" s="37" t="str">
        <f>Results!C168</f>
        <v>F10</v>
      </c>
      <c r="M160" s="37" t="str">
        <f>Results!B168</f>
        <v>MIMAT0004686</v>
      </c>
      <c r="N160" s="63" t="e">
        <f>LOG(Results!H168,2)</f>
        <v>#DIV/0!</v>
      </c>
      <c r="O160" s="64" t="str">
        <f>Results!I168</f>
        <v>N/A</v>
      </c>
    </row>
    <row r="161" spans="11:15" ht="12.75">
      <c r="K161" s="65"/>
      <c r="L161" s="37" t="str">
        <f>Results!C169</f>
        <v>F11</v>
      </c>
      <c r="M161" s="37" t="str">
        <f>Results!B169</f>
        <v>MIMAT0004956</v>
      </c>
      <c r="N161" s="63" t="e">
        <f>LOG(Results!H169,2)</f>
        <v>#DIV/0!</v>
      </c>
      <c r="O161" s="64" t="str">
        <f>Results!I169</f>
        <v>N/A</v>
      </c>
    </row>
    <row r="162" spans="11:15" ht="12.75">
      <c r="K162" s="65"/>
      <c r="L162" s="37" t="str">
        <f>Results!C170</f>
        <v>F12</v>
      </c>
      <c r="M162" s="37" t="str">
        <f>Results!B170</f>
        <v>MIMAT0004749</v>
      </c>
      <c r="N162" s="63" t="e">
        <f>LOG(Results!H170,2)</f>
        <v>#DIV/0!</v>
      </c>
      <c r="O162" s="64" t="str">
        <f>Results!I170</f>
        <v>N/A</v>
      </c>
    </row>
    <row r="163" spans="11:15" ht="12.75">
      <c r="K163" s="65"/>
      <c r="L163" s="37" t="str">
        <f>Results!C171</f>
        <v>G01</v>
      </c>
      <c r="M163" s="37" t="str">
        <f>Results!B171</f>
        <v>MIMAT0004927</v>
      </c>
      <c r="N163" s="63" t="e">
        <f>LOG(Results!H171,2)</f>
        <v>#DIV/0!</v>
      </c>
      <c r="O163" s="64" t="str">
        <f>Results!I171</f>
        <v>N/A</v>
      </c>
    </row>
    <row r="164" spans="11:15" ht="12.75">
      <c r="K164" s="65"/>
      <c r="L164" s="37" t="str">
        <f>Results!C172</f>
        <v>G02</v>
      </c>
      <c r="M164" s="37" t="str">
        <f>Results!B172</f>
        <v>MIMAT0010195</v>
      </c>
      <c r="N164" s="63" t="e">
        <f>LOG(Results!H172,2)</f>
        <v>#DIV/0!</v>
      </c>
      <c r="O164" s="64" t="str">
        <f>Results!I172</f>
        <v>N/A</v>
      </c>
    </row>
    <row r="165" spans="11:15" ht="12.75">
      <c r="K165" s="65"/>
      <c r="L165" s="37" t="str">
        <f>Results!C173</f>
        <v>G03</v>
      </c>
      <c r="M165" s="37" t="str">
        <f>Results!B173</f>
        <v>MIMAT0015072</v>
      </c>
      <c r="N165" s="63" t="e">
        <f>LOG(Results!H173,2)</f>
        <v>#DIV/0!</v>
      </c>
      <c r="O165" s="64" t="str">
        <f>Results!I173</f>
        <v>N/A</v>
      </c>
    </row>
    <row r="166" spans="11:15" ht="12.75">
      <c r="K166" s="65"/>
      <c r="L166" s="37" t="str">
        <f>Results!C174</f>
        <v>G04</v>
      </c>
      <c r="M166" s="37" t="str">
        <f>Results!B174</f>
        <v>MIMAT0004593</v>
      </c>
      <c r="N166" s="63" t="e">
        <f>LOG(Results!H174,2)</f>
        <v>#DIV/0!</v>
      </c>
      <c r="O166" s="64" t="str">
        <f>Results!I174</f>
        <v>N/A</v>
      </c>
    </row>
    <row r="167" spans="11:15" ht="12.75">
      <c r="K167" s="65"/>
      <c r="L167" s="37" t="str">
        <f>Results!C175</f>
        <v>G05</v>
      </c>
      <c r="M167" s="37" t="str">
        <f>Results!B175</f>
        <v>MIMAT0004598</v>
      </c>
      <c r="N167" s="63" t="e">
        <f>LOG(Results!H175,2)</f>
        <v>#DIV/0!</v>
      </c>
      <c r="O167" s="64" t="str">
        <f>Results!I175</f>
        <v>N/A</v>
      </c>
    </row>
    <row r="168" spans="11:15" ht="12.75">
      <c r="K168" s="65"/>
      <c r="L168" s="37" t="str">
        <f>Results!C176</f>
        <v>G06</v>
      </c>
      <c r="M168" s="37" t="str">
        <f>Results!B176</f>
        <v>MIMAT0004610</v>
      </c>
      <c r="N168" s="63" t="e">
        <f>LOG(Results!H176,2)</f>
        <v>#DIV/0!</v>
      </c>
      <c r="O168" s="64" t="str">
        <f>Results!I176</f>
        <v>N/A</v>
      </c>
    </row>
    <row r="169" spans="11:15" ht="12.75">
      <c r="K169" s="65"/>
      <c r="L169" s="37" t="str">
        <f>Results!C177</f>
        <v>G07</v>
      </c>
      <c r="M169" s="37" t="str">
        <f>Results!B177</f>
        <v>MIMAT0004488</v>
      </c>
      <c r="N169" s="63" t="e">
        <f>LOG(Results!H177,2)</f>
        <v>#DIV/0!</v>
      </c>
      <c r="O169" s="64" t="str">
        <f>Results!I177</f>
        <v>N/A</v>
      </c>
    </row>
    <row r="170" spans="11:15" ht="12.75">
      <c r="K170" s="65"/>
      <c r="L170" s="37" t="str">
        <f>Results!C178</f>
        <v>G08</v>
      </c>
      <c r="M170" s="37" t="str">
        <f>Results!B178</f>
        <v>MIMAT0004586</v>
      </c>
      <c r="N170" s="63" t="e">
        <f>LOG(Results!H178,2)</f>
        <v>#DIV/0!</v>
      </c>
      <c r="O170" s="64" t="str">
        <f>Results!I178</f>
        <v>N/A</v>
      </c>
    </row>
    <row r="171" spans="11:15" ht="12.75">
      <c r="K171" s="65"/>
      <c r="L171" s="37" t="str">
        <f>Results!C179</f>
        <v>G09</v>
      </c>
      <c r="M171" s="37" t="str">
        <f>Results!B179</f>
        <v>MIMAT0004489</v>
      </c>
      <c r="N171" s="63" t="e">
        <f>LOG(Results!H179,2)</f>
        <v>#DIV/0!</v>
      </c>
      <c r="O171" s="64" t="str">
        <f>Results!I179</f>
        <v>N/A</v>
      </c>
    </row>
    <row r="172" spans="11:15" ht="12.75">
      <c r="K172" s="65"/>
      <c r="L172" s="37" t="str">
        <f>Results!C180</f>
        <v>G10</v>
      </c>
      <c r="M172" s="37" t="str">
        <f>Results!B180</f>
        <v>MIMAT0004518</v>
      </c>
      <c r="N172" s="63" t="e">
        <f>LOG(Results!H180,2)</f>
        <v>#DIV/0!</v>
      </c>
      <c r="O172" s="64" t="str">
        <f>Results!I180</f>
        <v>N/A</v>
      </c>
    </row>
    <row r="173" spans="11:15" ht="12.75">
      <c r="K173" s="65"/>
      <c r="L173" s="37" t="str">
        <f>Results!C181</f>
        <v>G11</v>
      </c>
      <c r="M173" s="37" t="str">
        <f>Results!B181</f>
        <v>MIMAT0000071</v>
      </c>
      <c r="N173" s="63" t="e">
        <f>LOG(Results!H181,2)</f>
        <v>#DIV/0!</v>
      </c>
      <c r="O173" s="64" t="str">
        <f>Results!I181</f>
        <v>N/A</v>
      </c>
    </row>
    <row r="174" spans="11:15" ht="12.75">
      <c r="K174" s="65"/>
      <c r="L174" s="37" t="str">
        <f>Results!C182</f>
        <v>G12</v>
      </c>
      <c r="M174" s="37" t="str">
        <f>Results!B182</f>
        <v>MIMAT0004560</v>
      </c>
      <c r="N174" s="63" t="e">
        <f>LOG(Results!H182,2)</f>
        <v>#DIV/0!</v>
      </c>
      <c r="O174" s="64"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
      <pane xSplit="3" ySplit="3" topLeftCell="D4" activePane="bottomRight" state="frozen"/>
      <selection pane="topRight" activeCell="A1" sqref="A1"/>
      <selection pane="bottomLeft" activeCell="A1" sqref="A1"/>
      <selection pane="bottomRight" activeCell="B1" sqref="B1"/>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704</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705</v>
      </c>
      <c r="AA1" s="19"/>
      <c r="AB1" s="19"/>
      <c r="AC1" s="19"/>
      <c r="AD1" s="19"/>
      <c r="AE1" s="19"/>
      <c r="AF1" s="19"/>
      <c r="AG1" s="19"/>
      <c r="AH1" s="19"/>
      <c r="AI1" s="19"/>
      <c r="AJ1" s="11" t="s">
        <v>705</v>
      </c>
      <c r="AK1" s="19"/>
      <c r="AL1" s="19"/>
      <c r="AM1" s="19"/>
      <c r="AN1" s="19"/>
      <c r="AO1" s="19"/>
      <c r="AP1" s="19"/>
      <c r="AQ1" s="19"/>
      <c r="AR1" s="19"/>
      <c r="AS1" s="28"/>
      <c r="AT1" s="29" t="s">
        <v>706</v>
      </c>
      <c r="AU1" s="30"/>
      <c r="AV1" s="30"/>
      <c r="AW1" s="30"/>
      <c r="AX1" s="30"/>
      <c r="AY1" s="30"/>
      <c r="AZ1" s="30"/>
      <c r="BA1" s="30"/>
      <c r="BB1" s="30"/>
      <c r="BC1" s="30"/>
      <c r="BD1" s="29" t="s">
        <v>706</v>
      </c>
      <c r="BE1" s="30"/>
      <c r="BF1" s="30"/>
      <c r="BG1" s="30"/>
      <c r="BH1" s="30"/>
      <c r="BI1" s="30"/>
      <c r="BJ1" s="30"/>
      <c r="BK1" s="30"/>
      <c r="BL1" s="30"/>
      <c r="BM1" s="30"/>
      <c r="BN1" s="35"/>
      <c r="BO1" s="35"/>
      <c r="BP1" s="29" t="s">
        <v>707</v>
      </c>
      <c r="BQ1" s="30"/>
      <c r="BR1" s="30"/>
      <c r="BS1" s="30"/>
      <c r="BT1" s="30"/>
      <c r="BU1" s="30"/>
      <c r="BV1" s="30"/>
      <c r="BW1" s="30"/>
      <c r="BX1" s="30"/>
      <c r="BY1" s="30"/>
      <c r="BZ1" s="29" t="s">
        <v>707</v>
      </c>
      <c r="CA1" s="30"/>
      <c r="CB1" s="30"/>
      <c r="CC1" s="30"/>
      <c r="CD1" s="30"/>
      <c r="CE1" s="30"/>
      <c r="CF1" s="30"/>
      <c r="CG1" s="30"/>
      <c r="CH1" s="30"/>
      <c r="CI1" s="30"/>
    </row>
    <row r="2" spans="1:87" ht="12.75" customHeight="1">
      <c r="A2" s="10" t="s">
        <v>3</v>
      </c>
      <c r="B2" s="10" t="s">
        <v>631</v>
      </c>
      <c r="C2" s="11" t="s">
        <v>632</v>
      </c>
      <c r="D2" s="8" t="str">
        <f>BN3</f>
        <v>Test Sample</v>
      </c>
      <c r="E2" s="8"/>
      <c r="F2" s="8"/>
      <c r="G2" s="8"/>
      <c r="H2" s="8"/>
      <c r="I2" s="8"/>
      <c r="J2" s="8"/>
      <c r="K2" s="8"/>
      <c r="L2" s="8"/>
      <c r="M2" s="8"/>
      <c r="N2" s="11" t="s">
        <v>631</v>
      </c>
      <c r="O2" s="11" t="s">
        <v>632</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708</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637</v>
      </c>
      <c r="E3" s="12" t="s">
        <v>638</v>
      </c>
      <c r="F3" s="12" t="s">
        <v>639</v>
      </c>
      <c r="G3" s="12" t="s">
        <v>640</v>
      </c>
      <c r="H3" s="12" t="s">
        <v>641</v>
      </c>
      <c r="I3" s="12" t="s">
        <v>642</v>
      </c>
      <c r="J3" s="12" t="s">
        <v>643</v>
      </c>
      <c r="K3" s="12" t="s">
        <v>644</v>
      </c>
      <c r="L3" s="12" t="s">
        <v>645</v>
      </c>
      <c r="M3" s="12" t="s">
        <v>646</v>
      </c>
      <c r="N3" s="11"/>
      <c r="O3" s="11"/>
      <c r="P3" s="12" t="s">
        <v>637</v>
      </c>
      <c r="Q3" s="12" t="s">
        <v>638</v>
      </c>
      <c r="R3" s="12" t="s">
        <v>639</v>
      </c>
      <c r="S3" s="12" t="s">
        <v>640</v>
      </c>
      <c r="T3" s="12" t="s">
        <v>641</v>
      </c>
      <c r="U3" s="12" t="s">
        <v>642</v>
      </c>
      <c r="V3" s="12" t="s">
        <v>643</v>
      </c>
      <c r="W3" s="12" t="s">
        <v>644</v>
      </c>
      <c r="X3" s="12" t="s">
        <v>645</v>
      </c>
      <c r="Y3" s="12" t="s">
        <v>646</v>
      </c>
      <c r="Z3" s="12" t="s">
        <v>637</v>
      </c>
      <c r="AA3" s="12" t="s">
        <v>638</v>
      </c>
      <c r="AB3" s="12" t="s">
        <v>639</v>
      </c>
      <c r="AC3" s="12" t="s">
        <v>640</v>
      </c>
      <c r="AD3" s="12" t="s">
        <v>641</v>
      </c>
      <c r="AE3" s="12" t="s">
        <v>642</v>
      </c>
      <c r="AF3" s="12" t="s">
        <v>643</v>
      </c>
      <c r="AG3" s="12" t="s">
        <v>644</v>
      </c>
      <c r="AH3" s="12" t="s">
        <v>645</v>
      </c>
      <c r="AI3" s="12" t="s">
        <v>646</v>
      </c>
      <c r="AJ3" s="12" t="s">
        <v>637</v>
      </c>
      <c r="AK3" s="12" t="s">
        <v>638</v>
      </c>
      <c r="AL3" s="12" t="s">
        <v>639</v>
      </c>
      <c r="AM3" s="12" t="s">
        <v>640</v>
      </c>
      <c r="AN3" s="12" t="s">
        <v>641</v>
      </c>
      <c r="AO3" s="12" t="s">
        <v>642</v>
      </c>
      <c r="AP3" s="12" t="s">
        <v>643</v>
      </c>
      <c r="AQ3" s="12" t="s">
        <v>644</v>
      </c>
      <c r="AR3" s="12" t="s">
        <v>645</v>
      </c>
      <c r="AS3" s="32" t="s">
        <v>646</v>
      </c>
      <c r="AT3" s="33" t="s">
        <v>637</v>
      </c>
      <c r="AU3" s="33" t="s">
        <v>638</v>
      </c>
      <c r="AV3" s="33" t="s">
        <v>639</v>
      </c>
      <c r="AW3" s="33" t="s">
        <v>640</v>
      </c>
      <c r="AX3" s="33" t="s">
        <v>641</v>
      </c>
      <c r="AY3" s="33" t="s">
        <v>642</v>
      </c>
      <c r="AZ3" s="33" t="s">
        <v>643</v>
      </c>
      <c r="BA3" s="33" t="s">
        <v>644</v>
      </c>
      <c r="BB3" s="33" t="s">
        <v>645</v>
      </c>
      <c r="BC3" s="33" t="s">
        <v>646</v>
      </c>
      <c r="BD3" s="33" t="s">
        <v>637</v>
      </c>
      <c r="BE3" s="33" t="s">
        <v>638</v>
      </c>
      <c r="BF3" s="33" t="s">
        <v>639</v>
      </c>
      <c r="BG3" s="33" t="s">
        <v>640</v>
      </c>
      <c r="BH3" s="33" t="s">
        <v>641</v>
      </c>
      <c r="BI3" s="33" t="s">
        <v>642</v>
      </c>
      <c r="BJ3" s="33" t="s">
        <v>643</v>
      </c>
      <c r="BK3" s="33" t="s">
        <v>644</v>
      </c>
      <c r="BL3" s="33" t="s">
        <v>645</v>
      </c>
      <c r="BM3" s="33" t="s">
        <v>646</v>
      </c>
      <c r="BN3" s="29" t="str">
        <f>Results!D2</f>
        <v>Test Sample</v>
      </c>
      <c r="BO3" s="29" t="str">
        <f>Results!E2</f>
        <v>Control Sample</v>
      </c>
      <c r="BP3" s="33" t="s">
        <v>637</v>
      </c>
      <c r="BQ3" s="33" t="s">
        <v>638</v>
      </c>
      <c r="BR3" s="33" t="s">
        <v>639</v>
      </c>
      <c r="BS3" s="33" t="s">
        <v>640</v>
      </c>
      <c r="BT3" s="33" t="s">
        <v>641</v>
      </c>
      <c r="BU3" s="33" t="s">
        <v>642</v>
      </c>
      <c r="BV3" s="33" t="s">
        <v>643</v>
      </c>
      <c r="BW3" s="33" t="s">
        <v>644</v>
      </c>
      <c r="BX3" s="33" t="s">
        <v>645</v>
      </c>
      <c r="BY3" s="33" t="s">
        <v>646</v>
      </c>
      <c r="BZ3" s="33" t="s">
        <v>637</v>
      </c>
      <c r="CA3" s="33" t="s">
        <v>638</v>
      </c>
      <c r="CB3" s="33" t="s">
        <v>639</v>
      </c>
      <c r="CC3" s="33" t="s">
        <v>640</v>
      </c>
      <c r="CD3" s="33" t="s">
        <v>641</v>
      </c>
      <c r="CE3" s="33" t="s">
        <v>642</v>
      </c>
      <c r="CF3" s="33" t="s">
        <v>643</v>
      </c>
      <c r="CG3" s="33" t="s">
        <v>644</v>
      </c>
      <c r="CH3" s="33" t="s">
        <v>645</v>
      </c>
      <c r="CI3" s="33" t="s">
        <v>646</v>
      </c>
    </row>
    <row r="4" spans="1:87" ht="12.75">
      <c r="A4" s="13" t="s">
        <v>8</v>
      </c>
      <c r="B4" s="14" t="str">
        <f>'Gene Table'!D3</f>
        <v>MIMAT0000416</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MIMAT0000416</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MIMAT0000099</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MIMAT0000099</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MIMAT0000680</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MIMAT0000680</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MIMAT0000069</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MIMAT0000069</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MIMAT0000422</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MIMAT0000422</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MIMAT0000443</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MIMAT0000443</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MIMAT0000437</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MIMAT0000437</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MIMAT0000439</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MIMAT0000439</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MIMAT0000452</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MIMAT0000452</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MIMAT0000259</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MIMAT0000259</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MIMAT0000261</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MIMAT0000261</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MIMAT0000458</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MIMAT0000458</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MIMAT0000077</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MIMAT0000077</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MIMAT0000082</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MIMAT0000082</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MIMAT0000100</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MIMAT0000100</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MIMAT0000068</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MIMAT0000068</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MIMAT0000417</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MIMAT0000417</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MIMAT0000076</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MIMAT0000076</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MIMAT0000267</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MIMAT0000267</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MIMAT0000080</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MIMAT0000080</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MIMAT0004676</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MIMAT0004676</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709</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MIMAT0000724</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MIMAT0000724</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710</v>
      </c>
      <c r="AA25" s="23"/>
      <c r="AB25" s="23"/>
      <c r="AC25" s="23"/>
      <c r="AD25" s="23"/>
      <c r="AE25" s="23"/>
      <c r="AF25" s="23"/>
      <c r="AG25" s="23"/>
      <c r="AH25" s="23"/>
      <c r="AI25" s="23"/>
      <c r="AJ25" s="22" t="s">
        <v>710</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MIMAT0000445</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MIMAT0000445</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MIMAT0000426</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MIMAT0000426</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MIMAT0000447</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MIMAT0000447</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MIMAT0000431</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MIMAT0000431</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MIMAT0000433</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MIMAT0000433</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MIMAT0000435</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MIMAT0000435</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MIMAT0000457</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MIMAT0000457</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MIMAT0000461</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MIMAT0000461</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MIMAT0000275</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MIMAT0000275</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MIMAT0000278</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MIMAT0000278</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MIMAT0000280</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MIMAT0000280</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MIMAT0000765</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MIMAT0000765</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MIMAT0000255</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MIMAT0000255</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MIMAT0000092</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MIMAT0000092</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MIMAT0000093</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MIMAT0000093</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MIMAT0000062</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MIMAT0000062</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MIMAT0000066</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MIMAT0000066</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MIMAT0000067</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MIMAT0000067</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MIMAT0000274</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MIMAT0000274</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MIMAT0001631</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MIMAT0001631</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MIMAT0000425</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MIMAT0000425</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MIMAT0000686</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MIMAT0000686</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MIMAT0000263</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MIMAT0000263</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MIMAT0000245</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MIMAT0000245</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MIMAT0004692</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MIMAT0004692</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MIMAT0000771</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MIMAT0000771</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MIMAT0000277</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MIMAT0000277</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MIMAT0000264</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MIMAT0000264</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MIMAT0000279</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MIMAT0000279</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MIMAT0004697</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MIMAT0004697</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MIMAT0000424</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MIMAT0000424</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MIMAT0000757</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MIMAT0000757</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MIMAT0000646</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MIMAT0000646</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MIMAT0004694</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MIMAT0004694</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MIMAT0004915</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MIMAT0004915</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MIMAT0000251</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MIMAT0000251</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MIMAT0000719</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MIMAT0000719</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MIMAT0000091</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MIMAT0000091</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MIMAT0004908</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MIMAT0004908</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MIMAT0001341</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MIMAT0001341</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MIMAT0004926</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MIMAT0004926</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MIMAT0000454</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MIMAT0000454</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MIMAT0000451</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MIMAT0000451</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MIMAT0000418</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MIMAT0000418</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MIMAT0004597</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MIMAT0004597</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MIMAT0000761</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MIMAT0000761</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MIMAT0004700</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MIMAT0004700</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MIMAT0004677</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MIMAT0004677</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MIMAT0000760</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MIMAT0000760</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MIMAT0000753</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MIMAT0000753</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MIMAT0004602</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MIMAT0004602</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MIMAT0000756</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MIMAT0000756</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MIMAT0004613</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MIMAT0004613</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MIMAT0000752</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MIMAT0000752</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MIMAT0000414</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MIMAT0000414</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MIMAT0000727</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MIMAT0000727</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MIMAT0004955</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MIMAT0004955</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MIMAT0000415</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MIMAT0000415</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MIMAT0000065</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MIMAT0000065</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MIMAT0000096</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MIMAT0000096</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MIMAT0000432</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MIMAT0000432</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MIMAT0000075</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MIMAT0000075</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NC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NC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NC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NC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NR_002752</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NR_002752</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NR_002750</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NR_002750</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NR_002745</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NR_002745</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NR_002746</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NR_002746</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NR_002744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NR_002744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NR_002450</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NR_002450</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MIMAT0006764</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MIMAT0006764</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MIMAT0000718</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MIMAT0000718</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MIMAT0000449</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MIMAT0000449</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MIMAT0001413</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MIMAT0001413</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MIMAT0000222</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MIMAT0000222</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MIMAT0005793</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MIMAT0005793</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MIMAT0000265</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MIMAT0000265</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MIMAT0000231</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MIMAT0000231</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MIMAT0000691</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MIMAT0000691</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MIMAT0000253</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MIMAT0000253</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MIMAT0000254</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MIMAT0000254</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MIMAT0000064</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MIMAT0000064</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MIMAT0000063</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MIMAT0000063</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MIMAT0000226</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MIMAT0000226</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MIMAT0000103</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MIMAT0000103</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MIMAT0000258</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MIMAT0000258</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MIMAT0000070</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MIMAT0000070</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MIMAT0000086</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MIMAT0000086</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MIMAT0000681</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MIMAT0000681</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MIMAT0001080</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MIMAT0001080</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MIMAT0000419</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MIMAT0000419</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709</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MIMAT0000073</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MIMAT0000073</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710</v>
      </c>
      <c r="AA121" s="22"/>
      <c r="AB121" s="22"/>
      <c r="AC121" s="22"/>
      <c r="AD121" s="22"/>
      <c r="AE121" s="22"/>
      <c r="AF121" s="22"/>
      <c r="AG121" s="22"/>
      <c r="AH121" s="22"/>
      <c r="AI121" s="22" t="s">
        <v>710</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MIMAT0000084</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MIMAT0000084</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MIMAT0000256</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MIMAT0000256</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MIMAT0000101</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MIMAT0000101</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MIMAT0000104</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MIMAT0000104</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MIMAT0000074</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MIMAT0000074</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MIMAT0000257</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MIMAT0000257</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MIMAT0000078</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MIMAT0000078</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MIMAT0000510</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MIMAT0000510</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MIMAT0005792</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MIMAT0005792</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MIMAT0004688</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MIMAT0004688</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MIMAT0004559</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MIMAT0004559</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MIMAT0004543</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MIMAT0004543</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5">IF(ISNUMBER(AT133),POWER(2,-AT133),"")</f>
        <v/>
      </c>
      <c r="BQ133" s="37" t="str">
        <f aca="true" t="shared" si="141" ref="BQ133:BQ195">IF(ISNUMBER(AU133),POWER(2,-AU133),"")</f>
        <v/>
      </c>
      <c r="BR133" s="37" t="str">
        <f aca="true" t="shared" si="142" ref="BR133:BR195">IF(ISNUMBER(AV133),POWER(2,-AV133),"")</f>
        <v/>
      </c>
      <c r="BS133" s="37" t="str">
        <f aca="true" t="shared" si="143" ref="BS133:BS195">IF(ISNUMBER(AW133),POWER(2,-AW133),"")</f>
        <v/>
      </c>
      <c r="BT133" s="37" t="str">
        <f aca="true" t="shared" si="144" ref="BT133:BT195">IF(ISNUMBER(AX133),POWER(2,-AX133),"")</f>
        <v/>
      </c>
      <c r="BU133" s="37" t="str">
        <f aca="true" t="shared" si="145" ref="BU133:BU195">IF(ISNUMBER(AY133),POWER(2,-AY133),"")</f>
        <v/>
      </c>
      <c r="BV133" s="37" t="str">
        <f aca="true" t="shared" si="146" ref="BV133:BV195">IF(ISNUMBER(AZ133),POWER(2,-AZ133),"")</f>
        <v/>
      </c>
      <c r="BW133" s="37" t="str">
        <f aca="true" t="shared" si="147" ref="BW133:BW195">IF(ISNUMBER(BA133),POWER(2,-BA133),"")</f>
        <v/>
      </c>
      <c r="BX133" s="37" t="str">
        <f aca="true" t="shared" si="148" ref="BX133:BX195">IF(ISNUMBER(BB133),POWER(2,-BB133),"")</f>
        <v/>
      </c>
      <c r="BY133" s="37" t="str">
        <f aca="true" t="shared" si="149" ref="BY133:BY195">IF(ISNUMBER(BC133),POWER(2,-BC133),"")</f>
        <v/>
      </c>
      <c r="BZ133" s="37" t="str">
        <f aca="true" t="shared" si="150" ref="BZ133:BZ195">IF(ISNUMBER(BD133),POWER(2,-BD133),"")</f>
        <v/>
      </c>
      <c r="CA133" s="37" t="str">
        <f aca="true" t="shared" si="151" ref="CA133:CA195">IF(ISNUMBER(BE133),POWER(2,-BE133),"")</f>
        <v/>
      </c>
      <c r="CB133" s="37" t="str">
        <f aca="true" t="shared" si="152" ref="CB133:CB195">IF(ISNUMBER(BF133),POWER(2,-BF133),"")</f>
        <v/>
      </c>
      <c r="CC133" s="37" t="str">
        <f aca="true" t="shared" si="153" ref="CC133:CC195">IF(ISNUMBER(BG133),POWER(2,-BG133),"")</f>
        <v/>
      </c>
      <c r="CD133" s="37" t="str">
        <f aca="true" t="shared" si="154" ref="CD133:CD195">IF(ISNUMBER(BH133),POWER(2,-BH133),"")</f>
        <v/>
      </c>
      <c r="CE133" s="37" t="str">
        <f aca="true" t="shared" si="155" ref="CE133:CE195">IF(ISNUMBER(BI133),POWER(2,-BI133),"")</f>
        <v/>
      </c>
      <c r="CF133" s="37" t="str">
        <f aca="true" t="shared" si="156" ref="CF133:CF195">IF(ISNUMBER(BJ133),POWER(2,-BJ133),"")</f>
        <v/>
      </c>
      <c r="CG133" s="37" t="str">
        <f aca="true" t="shared" si="157" ref="CG133:CG195">IF(ISNUMBER(BK133),POWER(2,-BK133),"")</f>
        <v/>
      </c>
      <c r="CH133" s="37" t="str">
        <f aca="true" t="shared" si="158" ref="CH133:CH195">IF(ISNUMBER(BL133),POWER(2,-BL133),"")</f>
        <v/>
      </c>
      <c r="CI133" s="37" t="str">
        <f aca="true" t="shared" si="159" ref="CI133:CI195">IF(ISNUMBER(BM133),POWER(2,-BM133),"")</f>
        <v/>
      </c>
    </row>
    <row r="134" spans="1:87" ht="12.75">
      <c r="A134" s="16"/>
      <c r="B134" s="14" t="str">
        <f>'Gene Table'!D133</f>
        <v>MIMAT0004558</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MIMAT0004558</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MIMAT0004557</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MIMAT0004557</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MIMAT0004568</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MIMAT0004568</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MIMAT0004481</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MIMAT0004481</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MIMAT0004482</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MIMAT0004482</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MIMAT0004483</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MIMAT0004483</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MIMAT0004484</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MIMAT0004484</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MIMAT0004485</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MIMAT0004485</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MIMAT0004486</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MIMAT0004486</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MIMAT0004487</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MIMAT0004487</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MIMAT0004585</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MIMAT0004585</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MIMAT0004672</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MIMAT0004672</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MIMAT0004555</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MIMAT0004555</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MIMAT0004556</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MIMAT0004556</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MIMAT0004591</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MIMAT0004591</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MIMAT0004680</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MIMAT0004680</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MIMAT0004594</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MIMAT0004594</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MIMAT0004599</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MIMAT0004599</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MIMAT0004601</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MIMAT0004601</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MIMAT0004658</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MIMAT0004658</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MIMAT0004493</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MIMAT0004493</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MIMAT0004495</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MIMAT0004495</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MIMAT0004570</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MIMAT0004570</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MIMAT0004496</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MIMAT0004496</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MIMAT0004587</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MIMAT0004587</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MIMAT0000079</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MIMAT0000079</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MIMAT0004588</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MIMAT0004588</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MIMAT0004503</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MIMAT0004503</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MIMAT0004514</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MIMAT0004514</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MIMAT0004515</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MIMAT0004515</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MIMAT0004673</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MIMAT0004673</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195">AVERAGE(AT164:BC164)</f>
        <v>#DIV/0!</v>
      </c>
      <c r="BO164" s="36" t="e">
        <f aca="true" t="shared" si="171" ref="BO164:BO195">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MIMAT0004551</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MIMAT0004551</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MIMAT0004703</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MIMAT0004703</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MIMAT0004506</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MIMAT0004506</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MIMAT0000685</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MIMAT0000685</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MIMAT0004686</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MIMAT0004686</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MIMAT0004956</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MIMAT0004956</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MIMAT0004749</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MIMAT0004749</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MIMAT0004927</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MIMAT0004927</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MIMAT0010195</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MIMAT0010195</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MIMAT0015072</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MIMAT0015072</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MIMAT0004593</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MIMAT0004593</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MIMAT0004598</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MIMAT0004598</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MIMAT0004610</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MIMAT0004610</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MIMAT0004488</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MIMAT0004488</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MIMAT0004586</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MIMAT0004586</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MIMAT0004489</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MIMAT0004489</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MIMAT0004518</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MIMAT0004518</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MIMAT0000071</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MIMAT0000071</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MIMAT0004560</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MIMAT0004560</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NC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NC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NC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NC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NR_002752</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NR_002752</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NR_002750</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NR_002750</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NR_002745</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NR_002745</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NR_002746</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NR_002746</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NR_002744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NR_002744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NR_002450</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NR_002450</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ignoredErrors>
    <ignoredError sqref="AW100"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6</v>
      </c>
      <c r="C1" s="3" t="s">
        <v>711</v>
      </c>
      <c r="D1" s="3" t="s">
        <v>712</v>
      </c>
      <c r="E1" s="3" t="s">
        <v>713</v>
      </c>
      <c r="F1" s="3"/>
      <c r="G1" s="3"/>
      <c r="H1" s="3"/>
    </row>
    <row r="2" spans="1:8" ht="12.75">
      <c r="A2" s="2" t="s">
        <v>714</v>
      </c>
      <c r="B2" s="2" t="s">
        <v>715</v>
      </c>
      <c r="C2" s="2" t="s">
        <v>716</v>
      </c>
      <c r="D2" s="2" t="s">
        <v>717</v>
      </c>
      <c r="E2" s="2" t="s">
        <v>718</v>
      </c>
      <c r="H2" s="2" t="str">
        <f>CONCATENATE('Gene Table'!$B$1,'Gene Table'!B2)</f>
        <v>Position</v>
      </c>
    </row>
    <row r="3" spans="1:8" ht="12.75">
      <c r="A3" s="2" t="s">
        <v>719</v>
      </c>
      <c r="B3" s="2" t="s">
        <v>720</v>
      </c>
      <c r="C3" s="2" t="s">
        <v>721</v>
      </c>
      <c r="D3" s="2" t="s">
        <v>722</v>
      </c>
      <c r="E3" s="2" t="s">
        <v>723</v>
      </c>
      <c r="H3" s="2" t="str">
        <f>CONCATENATE('Gene Table'!$B$1,'Gene Table'!B3)</f>
        <v>A01</v>
      </c>
    </row>
    <row r="4" spans="1:8" ht="12.75">
      <c r="A4" s="2" t="s">
        <v>724</v>
      </c>
      <c r="B4" s="2" t="s">
        <v>725</v>
      </c>
      <c r="C4" s="2" t="s">
        <v>726</v>
      </c>
      <c r="D4" s="2" t="s">
        <v>727</v>
      </c>
      <c r="E4" s="2" t="s">
        <v>728</v>
      </c>
      <c r="H4" s="2" t="str">
        <f>CONCATENATE('Gene Table'!$B$1,'Gene Table'!B4)</f>
        <v>A02</v>
      </c>
    </row>
    <row r="5" spans="1:8" ht="12.75">
      <c r="A5" s="2" t="s">
        <v>729</v>
      </c>
      <c r="B5" s="2" t="s">
        <v>730</v>
      </c>
      <c r="C5" s="2" t="s">
        <v>731</v>
      </c>
      <c r="D5" s="2" t="s">
        <v>732</v>
      </c>
      <c r="E5" s="2" t="s">
        <v>733</v>
      </c>
      <c r="H5" s="2" t="str">
        <f>CONCATENATE('Gene Table'!$B$1,'Gene Table'!B5)</f>
        <v>A03</v>
      </c>
    </row>
    <row r="6" spans="1:8" ht="12.75">
      <c r="A6" s="2" t="s">
        <v>734</v>
      </c>
      <c r="B6" s="2" t="s">
        <v>735</v>
      </c>
      <c r="C6" s="2" t="s">
        <v>736</v>
      </c>
      <c r="D6" s="2" t="s">
        <v>737</v>
      </c>
      <c r="E6" s="2" t="s">
        <v>738</v>
      </c>
      <c r="H6" s="2" t="str">
        <f>CONCATENATE('Gene Table'!$B$1,'Gene Table'!B6)</f>
        <v>A04</v>
      </c>
    </row>
    <row r="7" spans="1:8" ht="12.75">
      <c r="A7" s="2" t="s">
        <v>739</v>
      </c>
      <c r="B7" s="2" t="s">
        <v>740</v>
      </c>
      <c r="C7" s="2" t="s">
        <v>741</v>
      </c>
      <c r="D7" s="2" t="s">
        <v>742</v>
      </c>
      <c r="E7" s="2" t="s">
        <v>743</v>
      </c>
      <c r="H7" s="2" t="str">
        <f>CONCATENATE('Gene Table'!$B$1,'Gene Table'!B7)</f>
        <v>A05</v>
      </c>
    </row>
    <row r="8" spans="1:8" ht="12.75">
      <c r="A8" s="2" t="s">
        <v>744</v>
      </c>
      <c r="B8" s="2" t="s">
        <v>745</v>
      </c>
      <c r="C8" s="2" t="s">
        <v>746</v>
      </c>
      <c r="D8" s="2" t="s">
        <v>747</v>
      </c>
      <c r="E8" s="2" t="s">
        <v>748</v>
      </c>
      <c r="H8" s="2" t="str">
        <f>CONCATENATE('Gene Table'!$B$1,'Gene Table'!B8)</f>
        <v>A06</v>
      </c>
    </row>
    <row r="9" spans="1:8" ht="12.75">
      <c r="A9" s="2" t="s">
        <v>749</v>
      </c>
      <c r="B9" s="2" t="s">
        <v>750</v>
      </c>
      <c r="C9" s="2" t="s">
        <v>751</v>
      </c>
      <c r="D9" s="2" t="s">
        <v>752</v>
      </c>
      <c r="E9" s="2" t="s">
        <v>753</v>
      </c>
      <c r="H9" s="2" t="str">
        <f>CONCATENATE('Gene Table'!$B$1,'Gene Table'!B9)</f>
        <v>A07</v>
      </c>
    </row>
    <row r="10" spans="1:8" ht="12.75">
      <c r="A10" s="2" t="s">
        <v>754</v>
      </c>
      <c r="B10" s="2" t="s">
        <v>755</v>
      </c>
      <c r="C10" s="2" t="s">
        <v>756</v>
      </c>
      <c r="D10" s="2" t="s">
        <v>757</v>
      </c>
      <c r="E10" s="2" t="s">
        <v>758</v>
      </c>
      <c r="H10" s="2" t="str">
        <f>CONCATENATE('Gene Table'!$B$1,'Gene Table'!B10)</f>
        <v>A08</v>
      </c>
    </row>
    <row r="11" spans="1:8" ht="12.75">
      <c r="A11" s="2" t="s">
        <v>759</v>
      </c>
      <c r="B11" s="2" t="s">
        <v>760</v>
      </c>
      <c r="C11" s="2" t="s">
        <v>761</v>
      </c>
      <c r="D11" s="2" t="s">
        <v>762</v>
      </c>
      <c r="E11" s="2" t="s">
        <v>763</v>
      </c>
      <c r="H11" s="2" t="str">
        <f>CONCATENATE('Gene Table'!$B$1,'Gene Table'!B11)</f>
        <v>A09</v>
      </c>
    </row>
    <row r="12" spans="1:8" ht="12.75">
      <c r="A12" s="2" t="s">
        <v>764</v>
      </c>
      <c r="B12" s="2" t="s">
        <v>765</v>
      </c>
      <c r="C12" s="2" t="s">
        <v>766</v>
      </c>
      <c r="D12" s="2" t="s">
        <v>767</v>
      </c>
      <c r="E12" s="2" t="s">
        <v>768</v>
      </c>
      <c r="H12" s="2" t="str">
        <f>CONCATENATE('Gene Table'!$B$1,'Gene Table'!B12)</f>
        <v>A10</v>
      </c>
    </row>
    <row r="13" spans="1:8" ht="12.75">
      <c r="A13" s="2" t="s">
        <v>769</v>
      </c>
      <c r="B13" s="2" t="s">
        <v>770</v>
      </c>
      <c r="C13" s="2" t="s">
        <v>771</v>
      </c>
      <c r="D13" s="2" t="s">
        <v>772</v>
      </c>
      <c r="E13" s="2" t="s">
        <v>773</v>
      </c>
      <c r="H13" s="2" t="str">
        <f>CONCATENATE('Gene Table'!$B$1,'Gene Table'!B13)</f>
        <v>A11</v>
      </c>
    </row>
    <row r="14" spans="1:8" ht="12.75">
      <c r="A14" s="2" t="s">
        <v>774</v>
      </c>
      <c r="B14" s="2" t="s">
        <v>775</v>
      </c>
      <c r="C14" s="2" t="s">
        <v>776</v>
      </c>
      <c r="D14" s="2" t="s">
        <v>777</v>
      </c>
      <c r="E14" s="2" t="s">
        <v>778</v>
      </c>
      <c r="H14" s="2" t="str">
        <f>CONCATENATE('Gene Table'!$B$1,'Gene Table'!B14)</f>
        <v>A12</v>
      </c>
    </row>
    <row r="15" spans="1:8" ht="12.75">
      <c r="A15" s="2" t="s">
        <v>779</v>
      </c>
      <c r="B15" s="2" t="s">
        <v>780</v>
      </c>
      <c r="C15" s="2" t="s">
        <v>781</v>
      </c>
      <c r="D15" s="2" t="s">
        <v>782</v>
      </c>
      <c r="E15" s="2" t="s">
        <v>783</v>
      </c>
      <c r="H15" s="2" t="str">
        <f>CONCATENATE('Gene Table'!$B$1,'Gene Table'!B15)</f>
        <v>B01</v>
      </c>
    </row>
    <row r="16" spans="1:8" ht="12.75">
      <c r="A16" s="2" t="s">
        <v>784</v>
      </c>
      <c r="B16" s="2" t="s">
        <v>785</v>
      </c>
      <c r="C16" s="2" t="s">
        <v>786</v>
      </c>
      <c r="D16" s="2" t="s">
        <v>787</v>
      </c>
      <c r="E16" s="2" t="s">
        <v>788</v>
      </c>
      <c r="H16" s="2" t="str">
        <f>CONCATENATE('Gene Table'!$B$1,'Gene Table'!B16)</f>
        <v>B02</v>
      </c>
    </row>
    <row r="17" spans="1:8" ht="12.75">
      <c r="A17" s="2" t="s">
        <v>789</v>
      </c>
      <c r="B17" s="2" t="s">
        <v>790</v>
      </c>
      <c r="C17" s="2" t="s">
        <v>791</v>
      </c>
      <c r="D17" s="2" t="s">
        <v>792</v>
      </c>
      <c r="E17" s="2" t="s">
        <v>793</v>
      </c>
      <c r="H17" s="2" t="str">
        <f>CONCATENATE('Gene Table'!$B$1,'Gene Table'!B17)</f>
        <v>B03</v>
      </c>
    </row>
    <row r="18" spans="1:8" ht="12.75">
      <c r="A18" s="2" t="s">
        <v>794</v>
      </c>
      <c r="B18" s="2" t="s">
        <v>795</v>
      </c>
      <c r="C18" s="2" t="s">
        <v>796</v>
      </c>
      <c r="D18" s="2" t="s">
        <v>797</v>
      </c>
      <c r="E18" s="2" t="s">
        <v>798</v>
      </c>
      <c r="H18" s="2" t="str">
        <f>CONCATENATE('Gene Table'!$B$1,'Gene Table'!B18)</f>
        <v>B04</v>
      </c>
    </row>
    <row r="19" spans="1:8" ht="12.75">
      <c r="A19" s="2" t="s">
        <v>799</v>
      </c>
      <c r="B19" s="2" t="s">
        <v>800</v>
      </c>
      <c r="C19" s="2" t="s">
        <v>801</v>
      </c>
      <c r="D19" s="2" t="s">
        <v>802</v>
      </c>
      <c r="E19" s="2" t="s">
        <v>803</v>
      </c>
      <c r="H19" s="2" t="str">
        <f>CONCATENATE('Gene Table'!$B$1,'Gene Table'!B19)</f>
        <v>B05</v>
      </c>
    </row>
    <row r="20" spans="1:8" ht="12.75">
      <c r="A20" s="2" t="s">
        <v>804</v>
      </c>
      <c r="B20" s="2" t="s">
        <v>805</v>
      </c>
      <c r="C20" s="2" t="s">
        <v>806</v>
      </c>
      <c r="D20" s="2" t="s">
        <v>807</v>
      </c>
      <c r="E20" s="2" t="s">
        <v>808</v>
      </c>
      <c r="H20" s="2" t="str">
        <f>CONCATENATE('Gene Table'!$B$1,'Gene Table'!B20)</f>
        <v>B06</v>
      </c>
    </row>
    <row r="21" spans="1:8" ht="12.75">
      <c r="A21" s="2" t="s">
        <v>809</v>
      </c>
      <c r="B21" s="2" t="s">
        <v>810</v>
      </c>
      <c r="C21" s="2" t="s">
        <v>811</v>
      </c>
      <c r="D21" s="2" t="s">
        <v>812</v>
      </c>
      <c r="E21" s="2" t="s">
        <v>813</v>
      </c>
      <c r="H21" s="2" t="str">
        <f>CONCATENATE('Gene Table'!$B$1,'Gene Table'!B21)</f>
        <v>B07</v>
      </c>
    </row>
    <row r="22" spans="1:8" ht="12.75">
      <c r="A22" s="2" t="s">
        <v>814</v>
      </c>
      <c r="B22" s="2" t="s">
        <v>815</v>
      </c>
      <c r="C22" s="2" t="s">
        <v>816</v>
      </c>
      <c r="D22" s="2" t="s">
        <v>817</v>
      </c>
      <c r="E22" s="2" t="s">
        <v>818</v>
      </c>
      <c r="H22" s="2" t="str">
        <f>CONCATENATE('Gene Table'!$B$1,'Gene Table'!B22)</f>
        <v>B08</v>
      </c>
    </row>
    <row r="23" spans="1:8" ht="12.75">
      <c r="A23" s="2" t="s">
        <v>819</v>
      </c>
      <c r="B23" s="2" t="s">
        <v>820</v>
      </c>
      <c r="C23" s="2" t="s">
        <v>821</v>
      </c>
      <c r="D23" s="2" t="s">
        <v>822</v>
      </c>
      <c r="E23" s="2" t="s">
        <v>823</v>
      </c>
      <c r="H23" s="2" t="str">
        <f>CONCATENATE('Gene Table'!$B$1,'Gene Table'!B23)</f>
        <v>B09</v>
      </c>
    </row>
    <row r="24" spans="1:8" ht="12.75">
      <c r="A24" s="2" t="s">
        <v>824</v>
      </c>
      <c r="B24" s="2" t="s">
        <v>825</v>
      </c>
      <c r="C24" s="2" t="s">
        <v>826</v>
      </c>
      <c r="D24" s="2" t="s">
        <v>827</v>
      </c>
      <c r="E24" s="2" t="s">
        <v>828</v>
      </c>
      <c r="H24" s="2" t="str">
        <f>CONCATENATE('Gene Table'!$B$1,'Gene Table'!B24)</f>
        <v>B10</v>
      </c>
    </row>
    <row r="25" spans="1:8" ht="12.75">
      <c r="A25" s="2" t="s">
        <v>829</v>
      </c>
      <c r="B25" s="2" t="s">
        <v>830</v>
      </c>
      <c r="C25" s="2" t="s">
        <v>831</v>
      </c>
      <c r="D25" s="2" t="s">
        <v>832</v>
      </c>
      <c r="E25" s="2" t="s">
        <v>833</v>
      </c>
      <c r="H25" s="2" t="str">
        <f>CONCATENATE('Gene Table'!$B$1,'Gene Table'!B25)</f>
        <v>B11</v>
      </c>
    </row>
    <row r="26" spans="1:8" ht="12.75">
      <c r="A26" s="2" t="s">
        <v>834</v>
      </c>
      <c r="B26" s="2" t="s">
        <v>835</v>
      </c>
      <c r="C26" s="2" t="s">
        <v>836</v>
      </c>
      <c r="D26" s="2" t="s">
        <v>837</v>
      </c>
      <c r="E26" s="2" t="s">
        <v>838</v>
      </c>
      <c r="H26" s="2" t="str">
        <f>CONCATENATE('Gene Table'!$B$1,'Gene Table'!B26)</f>
        <v>B12</v>
      </c>
    </row>
    <row r="27" spans="1:8" ht="12.75">
      <c r="A27" s="2" t="s">
        <v>839</v>
      </c>
      <c r="B27" s="2" t="s">
        <v>840</v>
      </c>
      <c r="C27" s="2" t="s">
        <v>841</v>
      </c>
      <c r="D27" s="2" t="s">
        <v>842</v>
      </c>
      <c r="E27" s="2" t="s">
        <v>843</v>
      </c>
      <c r="H27" s="2" t="str">
        <f>CONCATENATE('Gene Table'!$B$1,'Gene Table'!B27)</f>
        <v>C01</v>
      </c>
    </row>
    <row r="28" spans="1:8" ht="12.75">
      <c r="A28" s="2" t="s">
        <v>844</v>
      </c>
      <c r="B28" s="2" t="s">
        <v>845</v>
      </c>
      <c r="C28" s="2" t="s">
        <v>846</v>
      </c>
      <c r="D28" s="2" t="s">
        <v>847</v>
      </c>
      <c r="E28" s="2" t="s">
        <v>848</v>
      </c>
      <c r="H28" s="2" t="str">
        <f>CONCATENATE('Gene Table'!$B$1,'Gene Table'!B28)</f>
        <v>C02</v>
      </c>
    </row>
    <row r="29" spans="1:8" ht="12.75">
      <c r="A29" s="2" t="s">
        <v>849</v>
      </c>
      <c r="B29" s="2" t="s">
        <v>850</v>
      </c>
      <c r="C29" s="2" t="s">
        <v>851</v>
      </c>
      <c r="D29" s="2" t="s">
        <v>852</v>
      </c>
      <c r="E29" s="2" t="s">
        <v>853</v>
      </c>
      <c r="H29" s="2" t="str">
        <f>CONCATENATE('Gene Table'!$B$1,'Gene Table'!B29)</f>
        <v>C03</v>
      </c>
    </row>
    <row r="30" spans="1:8" ht="12.75">
      <c r="A30" s="2" t="s">
        <v>854</v>
      </c>
      <c r="B30" s="2" t="s">
        <v>855</v>
      </c>
      <c r="C30" s="2" t="s">
        <v>856</v>
      </c>
      <c r="D30" s="2" t="s">
        <v>857</v>
      </c>
      <c r="E30" s="2" t="s">
        <v>858</v>
      </c>
      <c r="H30" s="2" t="str">
        <f>CONCATENATE('Gene Table'!$B$1,'Gene Table'!B30)</f>
        <v>C04</v>
      </c>
    </row>
    <row r="31" spans="1:8" ht="12.75">
      <c r="A31" s="2" t="s">
        <v>859</v>
      </c>
      <c r="B31" s="2" t="s">
        <v>860</v>
      </c>
      <c r="C31" s="2" t="s">
        <v>861</v>
      </c>
      <c r="D31" s="2" t="s">
        <v>862</v>
      </c>
      <c r="E31" s="2" t="s">
        <v>863</v>
      </c>
      <c r="H31" s="2" t="str">
        <f>CONCATENATE('Gene Table'!$B$1,'Gene Table'!B31)</f>
        <v>C05</v>
      </c>
    </row>
    <row r="32" spans="1:8" ht="12.75">
      <c r="A32" s="2" t="s">
        <v>864</v>
      </c>
      <c r="B32" s="2" t="s">
        <v>865</v>
      </c>
      <c r="C32" s="2" t="s">
        <v>866</v>
      </c>
      <c r="D32" s="2" t="s">
        <v>867</v>
      </c>
      <c r="E32" s="2" t="s">
        <v>868</v>
      </c>
      <c r="H32" s="2" t="str">
        <f>CONCATENATE('Gene Table'!$B$1,'Gene Table'!B32)</f>
        <v>C06</v>
      </c>
    </row>
    <row r="33" spans="1:8" ht="12.75">
      <c r="A33" s="2" t="s">
        <v>869</v>
      </c>
      <c r="B33" s="2" t="s">
        <v>870</v>
      </c>
      <c r="C33" s="2" t="s">
        <v>871</v>
      </c>
      <c r="D33" s="2" t="s">
        <v>872</v>
      </c>
      <c r="E33" s="2" t="s">
        <v>873</v>
      </c>
      <c r="H33" s="2" t="str">
        <f>CONCATENATE('Gene Table'!$B$1,'Gene Table'!B33)</f>
        <v>C07</v>
      </c>
    </row>
    <row r="34" spans="1:8" ht="12.75">
      <c r="A34" s="2" t="s">
        <v>874</v>
      </c>
      <c r="B34" s="2" t="s">
        <v>875</v>
      </c>
      <c r="C34" s="2" t="s">
        <v>876</v>
      </c>
      <c r="D34" s="2" t="s">
        <v>877</v>
      </c>
      <c r="E34" s="2" t="s">
        <v>878</v>
      </c>
      <c r="H34" s="2" t="str">
        <f>CONCATENATE('Gene Table'!$B$1,'Gene Table'!B34)</f>
        <v>C08</v>
      </c>
    </row>
    <row r="35" spans="1:8" ht="12.75">
      <c r="A35" s="2" t="s">
        <v>879</v>
      </c>
      <c r="B35" s="2" t="s">
        <v>880</v>
      </c>
      <c r="C35" s="2" t="s">
        <v>881</v>
      </c>
      <c r="D35" s="2" t="s">
        <v>882</v>
      </c>
      <c r="E35" s="2" t="s">
        <v>883</v>
      </c>
      <c r="H35" s="2" t="str">
        <f>CONCATENATE('Gene Table'!$B$1,'Gene Table'!B35)</f>
        <v>C09</v>
      </c>
    </row>
    <row r="36" spans="1:8" ht="12.75">
      <c r="A36" s="2" t="s">
        <v>884</v>
      </c>
      <c r="B36" s="2" t="s">
        <v>885</v>
      </c>
      <c r="C36" s="2" t="s">
        <v>886</v>
      </c>
      <c r="D36" s="2" t="s">
        <v>887</v>
      </c>
      <c r="E36" s="2" t="s">
        <v>888</v>
      </c>
      <c r="H36" s="2" t="str">
        <f>CONCATENATE('Gene Table'!$B$1,'Gene Table'!B36)</f>
        <v>C10</v>
      </c>
    </row>
    <row r="37" spans="1:8" ht="12.75">
      <c r="A37" s="2" t="s">
        <v>889</v>
      </c>
      <c r="B37" s="2" t="s">
        <v>890</v>
      </c>
      <c r="C37" s="2" t="s">
        <v>891</v>
      </c>
      <c r="D37" s="2" t="s">
        <v>892</v>
      </c>
      <c r="E37" s="2" t="s">
        <v>893</v>
      </c>
      <c r="H37" s="2" t="str">
        <f>CONCATENATE('Gene Table'!$B$1,'Gene Table'!B37)</f>
        <v>C11</v>
      </c>
    </row>
    <row r="38" spans="1:8" ht="12.75">
      <c r="A38" s="2" t="s">
        <v>894</v>
      </c>
      <c r="B38" s="2" t="s">
        <v>895</v>
      </c>
      <c r="C38" s="2" t="s">
        <v>896</v>
      </c>
      <c r="D38" s="2" t="s">
        <v>897</v>
      </c>
      <c r="E38" s="2" t="s">
        <v>898</v>
      </c>
      <c r="H38" s="2" t="str">
        <f>CONCATENATE('Gene Table'!$B$1,'Gene Table'!B38)</f>
        <v>C12</v>
      </c>
    </row>
    <row r="39" spans="1:8" ht="12.75">
      <c r="A39" s="2" t="s">
        <v>899</v>
      </c>
      <c r="B39" s="2" t="s">
        <v>900</v>
      </c>
      <c r="C39" s="2" t="s">
        <v>901</v>
      </c>
      <c r="D39" s="2" t="s">
        <v>902</v>
      </c>
      <c r="E39" s="2" t="s">
        <v>903</v>
      </c>
      <c r="H39" s="2" t="str">
        <f>CONCATENATE('Gene Table'!$B$1,'Gene Table'!B39)</f>
        <v>D01</v>
      </c>
    </row>
    <row r="40" spans="1:8" ht="12.75">
      <c r="A40" s="2" t="s">
        <v>904</v>
      </c>
      <c r="B40" s="2" t="s">
        <v>905</v>
      </c>
      <c r="C40" s="2" t="s">
        <v>906</v>
      </c>
      <c r="D40" s="2" t="s">
        <v>907</v>
      </c>
      <c r="E40" s="2" t="s">
        <v>908</v>
      </c>
      <c r="H40" s="2" t="str">
        <f>CONCATENATE('Gene Table'!$B$1,'Gene Table'!B40)</f>
        <v>D02</v>
      </c>
    </row>
    <row r="41" spans="1:8" ht="12.75">
      <c r="A41" s="2" t="s">
        <v>909</v>
      </c>
      <c r="B41" s="2" t="s">
        <v>910</v>
      </c>
      <c r="C41" s="2" t="s">
        <v>911</v>
      </c>
      <c r="D41" s="2" t="s">
        <v>912</v>
      </c>
      <c r="E41" s="2" t="s">
        <v>913</v>
      </c>
      <c r="H41" s="2" t="str">
        <f>CONCATENATE('Gene Table'!$B$1,'Gene Table'!B41)</f>
        <v>D03</v>
      </c>
    </row>
    <row r="42" spans="1:8" ht="12.75">
      <c r="A42" s="2" t="s">
        <v>914</v>
      </c>
      <c r="B42" s="2" t="s">
        <v>915</v>
      </c>
      <c r="C42" s="2" t="s">
        <v>916</v>
      </c>
      <c r="D42" s="2" t="s">
        <v>917</v>
      </c>
      <c r="E42" s="2" t="s">
        <v>918</v>
      </c>
      <c r="H42" s="2" t="str">
        <f>CONCATENATE('Gene Table'!$B$1,'Gene Table'!B42)</f>
        <v>D04</v>
      </c>
    </row>
    <row r="43" spans="1:8" ht="12.75">
      <c r="A43" s="2" t="s">
        <v>919</v>
      </c>
      <c r="B43" s="2" t="s">
        <v>920</v>
      </c>
      <c r="C43" s="2" t="s">
        <v>921</v>
      </c>
      <c r="D43" s="2" t="s">
        <v>922</v>
      </c>
      <c r="E43" s="2" t="s">
        <v>923</v>
      </c>
      <c r="H43" s="2" t="str">
        <f>CONCATENATE('Gene Table'!$B$1,'Gene Table'!B43)</f>
        <v>D05</v>
      </c>
    </row>
    <row r="44" spans="1:8" ht="12.75">
      <c r="A44" s="2" t="s">
        <v>924</v>
      </c>
      <c r="B44" s="2" t="s">
        <v>925</v>
      </c>
      <c r="C44" s="2" t="s">
        <v>926</v>
      </c>
      <c r="D44" s="2" t="s">
        <v>927</v>
      </c>
      <c r="E44" s="2" t="s">
        <v>928</v>
      </c>
      <c r="H44" s="2" t="str">
        <f>CONCATENATE('Gene Table'!$B$1,'Gene Table'!B44)</f>
        <v>D06</v>
      </c>
    </row>
    <row r="45" spans="1:8" ht="12.75">
      <c r="A45" s="2" t="s">
        <v>929</v>
      </c>
      <c r="B45" s="2" t="s">
        <v>930</v>
      </c>
      <c r="C45" s="2" t="s">
        <v>931</v>
      </c>
      <c r="D45" s="2" t="s">
        <v>932</v>
      </c>
      <c r="E45" s="2" t="s">
        <v>933</v>
      </c>
      <c r="H45" s="2" t="str">
        <f>CONCATENATE('Gene Table'!$B$1,'Gene Table'!B45)</f>
        <v>D07</v>
      </c>
    </row>
    <row r="46" spans="1:8" ht="12.75">
      <c r="A46" s="2" t="s">
        <v>934</v>
      </c>
      <c r="B46" s="2" t="s">
        <v>935</v>
      </c>
      <c r="C46" s="2" t="s">
        <v>936</v>
      </c>
      <c r="D46" s="2" t="s">
        <v>937</v>
      </c>
      <c r="E46" s="2" t="s">
        <v>938</v>
      </c>
      <c r="H46" s="2" t="str">
        <f>CONCATENATE('Gene Table'!$B$1,'Gene Table'!B46)</f>
        <v>D08</v>
      </c>
    </row>
    <row r="47" spans="1:8" ht="12.75">
      <c r="A47" s="2" t="s">
        <v>939</v>
      </c>
      <c r="B47" s="2" t="s">
        <v>940</v>
      </c>
      <c r="C47" s="2" t="s">
        <v>941</v>
      </c>
      <c r="D47" s="2" t="s">
        <v>942</v>
      </c>
      <c r="E47" s="2" t="s">
        <v>943</v>
      </c>
      <c r="H47" s="2" t="str">
        <f>CONCATENATE('Gene Table'!$B$1,'Gene Table'!B47)</f>
        <v>D09</v>
      </c>
    </row>
    <row r="48" spans="1:8" ht="12.75">
      <c r="A48" s="2" t="s">
        <v>944</v>
      </c>
      <c r="B48" s="2" t="s">
        <v>945</v>
      </c>
      <c r="C48" s="2" t="s">
        <v>946</v>
      </c>
      <c r="D48" s="2" t="s">
        <v>947</v>
      </c>
      <c r="E48" s="2" t="s">
        <v>948</v>
      </c>
      <c r="H48" s="2" t="str">
        <f>CONCATENATE('Gene Table'!$B$1,'Gene Table'!B48)</f>
        <v>D10</v>
      </c>
    </row>
    <row r="49" spans="1:8" ht="12.75">
      <c r="A49" s="2" t="s">
        <v>949</v>
      </c>
      <c r="B49" s="2" t="s">
        <v>950</v>
      </c>
      <c r="C49" s="2" t="s">
        <v>951</v>
      </c>
      <c r="D49" s="2" t="s">
        <v>952</v>
      </c>
      <c r="E49" s="2" t="s">
        <v>953</v>
      </c>
      <c r="H49" s="2" t="str">
        <f>CONCATENATE('Gene Table'!$B$1,'Gene Table'!B49)</f>
        <v>D11</v>
      </c>
    </row>
    <row r="50" spans="1:8" ht="12.75">
      <c r="A50" s="2" t="s">
        <v>954</v>
      </c>
      <c r="B50" s="2" t="s">
        <v>955</v>
      </c>
      <c r="C50" s="2" t="s">
        <v>956</v>
      </c>
      <c r="D50" s="2" t="s">
        <v>957</v>
      </c>
      <c r="E50" s="2" t="s">
        <v>958</v>
      </c>
      <c r="H50" s="2" t="str">
        <f>CONCATENATE('Gene Table'!$B$1,'Gene Table'!B50)</f>
        <v>D12</v>
      </c>
    </row>
    <row r="51" spans="1:8" ht="12.75">
      <c r="A51" s="2" t="s">
        <v>959</v>
      </c>
      <c r="B51" s="2" t="s">
        <v>960</v>
      </c>
      <c r="C51" s="2" t="s">
        <v>961</v>
      </c>
      <c r="D51" s="2" t="s">
        <v>962</v>
      </c>
      <c r="E51" s="2" t="s">
        <v>963</v>
      </c>
      <c r="H51" s="2" t="str">
        <f>CONCATENATE('Gene Table'!$B$1,'Gene Table'!B51)</f>
        <v>E01</v>
      </c>
    </row>
    <row r="52" spans="1:8" ht="12.75">
      <c r="A52" s="2" t="s">
        <v>964</v>
      </c>
      <c r="B52" s="2" t="s">
        <v>965</v>
      </c>
      <c r="C52" s="2" t="s">
        <v>966</v>
      </c>
      <c r="D52" s="2" t="s">
        <v>967</v>
      </c>
      <c r="E52" s="2" t="s">
        <v>968</v>
      </c>
      <c r="H52" s="2" t="str">
        <f>CONCATENATE('Gene Table'!$B$1,'Gene Table'!B52)</f>
        <v>E02</v>
      </c>
    </row>
    <row r="53" spans="1:8" ht="12.75">
      <c r="A53" s="2" t="s">
        <v>969</v>
      </c>
      <c r="B53" s="2" t="s">
        <v>970</v>
      </c>
      <c r="C53" s="2" t="s">
        <v>971</v>
      </c>
      <c r="D53" s="2" t="s">
        <v>972</v>
      </c>
      <c r="E53" s="2" t="s">
        <v>973</v>
      </c>
      <c r="H53" s="2" t="str">
        <f>CONCATENATE('Gene Table'!$B$1,'Gene Table'!B53)</f>
        <v>E03</v>
      </c>
    </row>
    <row r="54" spans="1:8" ht="12.75">
      <c r="A54" s="2" t="s">
        <v>974</v>
      </c>
      <c r="B54" s="2" t="s">
        <v>975</v>
      </c>
      <c r="C54" s="2" t="s">
        <v>976</v>
      </c>
      <c r="D54" s="2" t="s">
        <v>977</v>
      </c>
      <c r="E54" s="2" t="s">
        <v>978</v>
      </c>
      <c r="H54" s="2" t="str">
        <f>CONCATENATE('Gene Table'!$B$1,'Gene Table'!B54)</f>
        <v>E04</v>
      </c>
    </row>
    <row r="55" spans="1:8" ht="12.75">
      <c r="A55" s="2" t="s">
        <v>979</v>
      </c>
      <c r="B55" s="2" t="s">
        <v>980</v>
      </c>
      <c r="C55" s="2" t="s">
        <v>981</v>
      </c>
      <c r="D55" s="2" t="s">
        <v>982</v>
      </c>
      <c r="E55" s="2" t="s">
        <v>983</v>
      </c>
      <c r="H55" s="2" t="str">
        <f>CONCATENATE('Gene Table'!$B$1,'Gene Table'!B55)</f>
        <v>E05</v>
      </c>
    </row>
    <row r="56" spans="1:8" ht="12.75">
      <c r="A56" s="2" t="s">
        <v>984</v>
      </c>
      <c r="B56" s="2" t="s">
        <v>985</v>
      </c>
      <c r="C56" s="2" t="s">
        <v>986</v>
      </c>
      <c r="D56" s="2" t="s">
        <v>987</v>
      </c>
      <c r="E56" s="2" t="s">
        <v>988</v>
      </c>
      <c r="H56" s="2" t="str">
        <f>CONCATENATE('Gene Table'!$B$1,'Gene Table'!B56)</f>
        <v>E06</v>
      </c>
    </row>
    <row r="57" spans="1:8" ht="12.75">
      <c r="A57" s="2" t="s">
        <v>989</v>
      </c>
      <c r="B57" s="2" t="s">
        <v>990</v>
      </c>
      <c r="C57" s="2" t="s">
        <v>991</v>
      </c>
      <c r="D57" s="2" t="s">
        <v>992</v>
      </c>
      <c r="E57" s="2" t="s">
        <v>993</v>
      </c>
      <c r="H57" s="2" t="str">
        <f>CONCATENATE('Gene Table'!$B$1,'Gene Table'!B57)</f>
        <v>E07</v>
      </c>
    </row>
    <row r="58" spans="1:8" ht="12.75">
      <c r="A58" s="2" t="s">
        <v>994</v>
      </c>
      <c r="B58" s="2" t="s">
        <v>995</v>
      </c>
      <c r="C58" s="2" t="s">
        <v>996</v>
      </c>
      <c r="D58" s="2" t="s">
        <v>997</v>
      </c>
      <c r="E58" s="2" t="s">
        <v>998</v>
      </c>
      <c r="H58" s="2" t="str">
        <f>CONCATENATE('Gene Table'!$B$1,'Gene Table'!B58)</f>
        <v>E08</v>
      </c>
    </row>
    <row r="59" spans="1:8" ht="12.75">
      <c r="A59" s="2" t="s">
        <v>999</v>
      </c>
      <c r="B59" s="2" t="s">
        <v>1000</v>
      </c>
      <c r="C59" s="2" t="s">
        <v>1001</v>
      </c>
      <c r="D59" s="2" t="s">
        <v>1002</v>
      </c>
      <c r="E59" s="2" t="s">
        <v>1003</v>
      </c>
      <c r="H59" s="2" t="str">
        <f>CONCATENATE('Gene Table'!$B$1,'Gene Table'!B59)</f>
        <v>E09</v>
      </c>
    </row>
    <row r="60" spans="1:8" ht="12.75">
      <c r="A60" s="2" t="s">
        <v>1004</v>
      </c>
      <c r="B60" s="2" t="s">
        <v>1005</v>
      </c>
      <c r="C60" s="2" t="s">
        <v>1006</v>
      </c>
      <c r="D60" s="2" t="s">
        <v>1007</v>
      </c>
      <c r="E60" s="2" t="s">
        <v>1008</v>
      </c>
      <c r="H60" s="2" t="str">
        <f>CONCATENATE('Gene Table'!$B$1,'Gene Table'!B60)</f>
        <v>E10</v>
      </c>
    </row>
    <row r="61" spans="1:8" ht="12.75">
      <c r="A61" s="2" t="s">
        <v>1009</v>
      </c>
      <c r="B61" s="2" t="s">
        <v>1010</v>
      </c>
      <c r="C61" s="2" t="s">
        <v>1011</v>
      </c>
      <c r="D61" s="2" t="s">
        <v>1012</v>
      </c>
      <c r="E61" s="2" t="s">
        <v>1013</v>
      </c>
      <c r="H61" s="2" t="str">
        <f>CONCATENATE('Gene Table'!$B$1,'Gene Table'!B61)</f>
        <v>E11</v>
      </c>
    </row>
    <row r="62" spans="1:8" ht="12.75">
      <c r="A62" s="2" t="s">
        <v>1014</v>
      </c>
      <c r="B62" s="2" t="s">
        <v>1015</v>
      </c>
      <c r="C62" s="2" t="s">
        <v>1016</v>
      </c>
      <c r="D62" s="2" t="s">
        <v>1017</v>
      </c>
      <c r="E62" s="2" t="s">
        <v>1018</v>
      </c>
      <c r="H62" s="2" t="str">
        <f>CONCATENATE('Gene Table'!$B$1,'Gene Table'!B62)</f>
        <v>E12</v>
      </c>
    </row>
    <row r="63" spans="1:8" ht="12.75">
      <c r="A63" s="2" t="s">
        <v>1019</v>
      </c>
      <c r="B63" s="2" t="s">
        <v>1020</v>
      </c>
      <c r="C63" s="2" t="s">
        <v>1021</v>
      </c>
      <c r="D63" s="2" t="s">
        <v>1022</v>
      </c>
      <c r="E63" s="2" t="s">
        <v>1023</v>
      </c>
      <c r="H63" s="2" t="str">
        <f>CONCATENATE('Gene Table'!$B$1,'Gene Table'!B63)</f>
        <v>F01</v>
      </c>
    </row>
    <row r="64" spans="1:8" ht="12.75">
      <c r="A64" s="2" t="s">
        <v>1024</v>
      </c>
      <c r="B64" s="2" t="s">
        <v>1025</v>
      </c>
      <c r="C64" s="2" t="s">
        <v>1026</v>
      </c>
      <c r="D64" s="2" t="s">
        <v>1027</v>
      </c>
      <c r="E64" s="2" t="s">
        <v>1028</v>
      </c>
      <c r="H64" s="2" t="str">
        <f>CONCATENATE('Gene Table'!$B$1,'Gene Table'!B64)</f>
        <v>F02</v>
      </c>
    </row>
    <row r="65" spans="1:8" ht="12.75">
      <c r="A65" s="2" t="s">
        <v>1029</v>
      </c>
      <c r="B65" s="2" t="s">
        <v>1030</v>
      </c>
      <c r="C65" s="2" t="s">
        <v>1031</v>
      </c>
      <c r="D65" s="2" t="s">
        <v>1032</v>
      </c>
      <c r="E65" s="2" t="s">
        <v>1033</v>
      </c>
      <c r="H65" s="2" t="str">
        <f>CONCATENATE('Gene Table'!$B$1,'Gene Table'!B65)</f>
        <v>F03</v>
      </c>
    </row>
    <row r="66" spans="1:8" ht="12.75">
      <c r="A66" s="2" t="s">
        <v>1034</v>
      </c>
      <c r="B66" s="2" t="s">
        <v>1035</v>
      </c>
      <c r="C66" s="2" t="s">
        <v>1036</v>
      </c>
      <c r="D66" s="2" t="s">
        <v>1037</v>
      </c>
      <c r="E66" s="2" t="s">
        <v>1038</v>
      </c>
      <c r="H66" s="2" t="str">
        <f>CONCATENATE('Gene Table'!$B$1,'Gene Table'!B66)</f>
        <v>F04</v>
      </c>
    </row>
    <row r="67" spans="1:8" ht="12.75">
      <c r="A67" s="2" t="s">
        <v>1039</v>
      </c>
      <c r="B67" s="2" t="s">
        <v>1040</v>
      </c>
      <c r="C67" s="2" t="s">
        <v>1041</v>
      </c>
      <c r="D67" s="2" t="s">
        <v>1042</v>
      </c>
      <c r="E67" s="2" t="s">
        <v>1043</v>
      </c>
      <c r="H67" s="2" t="str">
        <f>CONCATENATE('Gene Table'!$B$1,'Gene Table'!B67)</f>
        <v>F05</v>
      </c>
    </row>
    <row r="68" spans="1:8" ht="12.75">
      <c r="A68" s="2" t="s">
        <v>1044</v>
      </c>
      <c r="B68" s="2" t="s">
        <v>1045</v>
      </c>
      <c r="C68" s="2" t="s">
        <v>1046</v>
      </c>
      <c r="D68" s="2" t="s">
        <v>1047</v>
      </c>
      <c r="E68" s="2" t="s">
        <v>1048</v>
      </c>
      <c r="H68" s="2" t="str">
        <f>CONCATENATE('Gene Table'!$B$1,'Gene Table'!B68)</f>
        <v>F06</v>
      </c>
    </row>
    <row r="69" spans="1:8" ht="12.75">
      <c r="A69" s="2" t="s">
        <v>1049</v>
      </c>
      <c r="B69" s="2" t="s">
        <v>1050</v>
      </c>
      <c r="C69" s="2" t="s">
        <v>1051</v>
      </c>
      <c r="D69" s="2" t="s">
        <v>1052</v>
      </c>
      <c r="E69" s="2" t="s">
        <v>1053</v>
      </c>
      <c r="H69" s="2" t="str">
        <f>CONCATENATE('Gene Table'!$B$1,'Gene Table'!B69)</f>
        <v>F07</v>
      </c>
    </row>
    <row r="70" spans="1:8" ht="12.75">
      <c r="A70" s="2" t="s">
        <v>1054</v>
      </c>
      <c r="B70" s="2" t="s">
        <v>1055</v>
      </c>
      <c r="C70" s="2" t="s">
        <v>1056</v>
      </c>
      <c r="D70" s="2" t="s">
        <v>1057</v>
      </c>
      <c r="E70" s="2" t="s">
        <v>1058</v>
      </c>
      <c r="H70" s="2" t="str">
        <f>CONCATENATE('Gene Table'!$B$1,'Gene Table'!B70)</f>
        <v>F08</v>
      </c>
    </row>
    <row r="71" spans="1:8" ht="12.75">
      <c r="A71" s="2" t="s">
        <v>1059</v>
      </c>
      <c r="B71" s="2" t="s">
        <v>1060</v>
      </c>
      <c r="C71" s="2" t="s">
        <v>1061</v>
      </c>
      <c r="D71" s="2" t="s">
        <v>1062</v>
      </c>
      <c r="E71" s="2" t="s">
        <v>1063</v>
      </c>
      <c r="H71" s="2" t="str">
        <f>CONCATENATE('Gene Table'!$B$1,'Gene Table'!B71)</f>
        <v>F09</v>
      </c>
    </row>
    <row r="72" spans="1:8" ht="12.75">
      <c r="A72" s="2" t="s">
        <v>1064</v>
      </c>
      <c r="B72" s="2" t="s">
        <v>1065</v>
      </c>
      <c r="C72" s="2" t="s">
        <v>1066</v>
      </c>
      <c r="D72" s="2" t="s">
        <v>1067</v>
      </c>
      <c r="E72" s="2" t="s">
        <v>1068</v>
      </c>
      <c r="H72" s="2" t="str">
        <f>CONCATENATE('Gene Table'!$B$1,'Gene Table'!B72)</f>
        <v>F10</v>
      </c>
    </row>
    <row r="73" spans="1:8" ht="12.75">
      <c r="A73" s="2" t="s">
        <v>1069</v>
      </c>
      <c r="B73" s="2" t="s">
        <v>1070</v>
      </c>
      <c r="C73" s="2" t="s">
        <v>1071</v>
      </c>
      <c r="D73" s="2" t="s">
        <v>1072</v>
      </c>
      <c r="E73" s="2" t="s">
        <v>1073</v>
      </c>
      <c r="H73" s="2" t="str">
        <f>CONCATENATE('Gene Table'!$B$1,'Gene Table'!B73)</f>
        <v>F11</v>
      </c>
    </row>
    <row r="74" spans="1:8" ht="12.75">
      <c r="A74" s="2" t="s">
        <v>1074</v>
      </c>
      <c r="B74" s="2" t="s">
        <v>1075</v>
      </c>
      <c r="C74" s="2" t="s">
        <v>1076</v>
      </c>
      <c r="D74" s="2" t="s">
        <v>1077</v>
      </c>
      <c r="E74" s="2" t="s">
        <v>1078</v>
      </c>
      <c r="H74" s="2" t="str">
        <f>CONCATENATE('Gene Table'!$B$1,'Gene Table'!B74)</f>
        <v>F12</v>
      </c>
    </row>
    <row r="75" spans="1:8" ht="12.75">
      <c r="A75" s="2" t="s">
        <v>1079</v>
      </c>
      <c r="B75" s="2" t="s">
        <v>1080</v>
      </c>
      <c r="C75" s="2" t="s">
        <v>1081</v>
      </c>
      <c r="D75" s="2" t="s">
        <v>1082</v>
      </c>
      <c r="E75" s="2" t="s">
        <v>1083</v>
      </c>
      <c r="H75" s="2" t="str">
        <f>CONCATENATE('Gene Table'!$B$1,'Gene Table'!B75)</f>
        <v>G01</v>
      </c>
    </row>
    <row r="76" spans="1:8" ht="12.75">
      <c r="A76" s="2" t="s">
        <v>1084</v>
      </c>
      <c r="B76" s="2" t="s">
        <v>1085</v>
      </c>
      <c r="C76" s="2" t="s">
        <v>1086</v>
      </c>
      <c r="D76" s="2" t="s">
        <v>1087</v>
      </c>
      <c r="E76" s="2" t="s">
        <v>1088</v>
      </c>
      <c r="H76" s="2" t="str">
        <f>CONCATENATE('Gene Table'!$B$1,'Gene Table'!B76)</f>
        <v>G02</v>
      </c>
    </row>
    <row r="77" spans="1:8" ht="12.75">
      <c r="A77" s="2" t="s">
        <v>1089</v>
      </c>
      <c r="B77" s="2" t="s">
        <v>1090</v>
      </c>
      <c r="C77" s="2" t="s">
        <v>1091</v>
      </c>
      <c r="D77" s="2" t="s">
        <v>1092</v>
      </c>
      <c r="E77" s="2" t="s">
        <v>1093</v>
      </c>
      <c r="H77" s="2" t="str">
        <f>CONCATENATE('Gene Table'!$B$1,'Gene Table'!B77)</f>
        <v>G03</v>
      </c>
    </row>
    <row r="78" spans="1:8" ht="12.75">
      <c r="A78" s="2" t="s">
        <v>1094</v>
      </c>
      <c r="B78" s="2" t="s">
        <v>1095</v>
      </c>
      <c r="C78" s="2" t="s">
        <v>1096</v>
      </c>
      <c r="D78" s="2" t="s">
        <v>1097</v>
      </c>
      <c r="E78" s="2" t="s">
        <v>1098</v>
      </c>
      <c r="H78" s="2" t="str">
        <f>CONCATENATE('Gene Table'!$B$1,'Gene Table'!B78)</f>
        <v>G04</v>
      </c>
    </row>
    <row r="79" spans="1:8" ht="12.75">
      <c r="A79" s="2" t="s">
        <v>1099</v>
      </c>
      <c r="B79" s="2" t="s">
        <v>1100</v>
      </c>
      <c r="C79" s="2" t="s">
        <v>1101</v>
      </c>
      <c r="D79" s="2" t="s">
        <v>1102</v>
      </c>
      <c r="E79" s="2" t="s">
        <v>1103</v>
      </c>
      <c r="H79" s="2" t="str">
        <f>CONCATENATE('Gene Table'!$B$1,'Gene Table'!B79)</f>
        <v>G05</v>
      </c>
    </row>
    <row r="80" spans="1:8" ht="12.75">
      <c r="A80" s="2" t="s">
        <v>1104</v>
      </c>
      <c r="B80" s="2" t="s">
        <v>1105</v>
      </c>
      <c r="C80" s="2" t="s">
        <v>1106</v>
      </c>
      <c r="D80" s="2" t="s">
        <v>1107</v>
      </c>
      <c r="E80" s="2" t="s">
        <v>1108</v>
      </c>
      <c r="H80" s="2" t="str">
        <f>CONCATENATE('Gene Table'!$B$1,'Gene Table'!B80)</f>
        <v>G06</v>
      </c>
    </row>
    <row r="81" spans="1:8" ht="12.75">
      <c r="A81" s="2" t="s">
        <v>1109</v>
      </c>
      <c r="B81" s="2" t="s">
        <v>1110</v>
      </c>
      <c r="C81" s="2" t="s">
        <v>1111</v>
      </c>
      <c r="D81" s="2" t="s">
        <v>1112</v>
      </c>
      <c r="E81" s="2" t="s">
        <v>1113</v>
      </c>
      <c r="H81" s="2" t="str">
        <f>CONCATENATE('Gene Table'!$B$1,'Gene Table'!B81)</f>
        <v>G07</v>
      </c>
    </row>
    <row r="82" spans="1:8" ht="12.75">
      <c r="A82" s="2" t="s">
        <v>1114</v>
      </c>
      <c r="B82" s="2" t="s">
        <v>1115</v>
      </c>
      <c r="C82" s="2" t="s">
        <v>1116</v>
      </c>
      <c r="D82" s="2" t="s">
        <v>1117</v>
      </c>
      <c r="E82" s="2" t="s">
        <v>1118</v>
      </c>
      <c r="H82" s="2" t="str">
        <f>CONCATENATE('Gene Table'!$B$1,'Gene Table'!B82)</f>
        <v>G08</v>
      </c>
    </row>
    <row r="83" spans="1:8" ht="12.75">
      <c r="A83" s="2" t="s">
        <v>1119</v>
      </c>
      <c r="B83" s="2" t="s">
        <v>1120</v>
      </c>
      <c r="C83" s="2" t="s">
        <v>1121</v>
      </c>
      <c r="D83" s="2" t="s">
        <v>1122</v>
      </c>
      <c r="E83" s="2" t="s">
        <v>1123</v>
      </c>
      <c r="H83" s="2" t="str">
        <f>CONCATENATE('Gene Table'!$B$1,'Gene Table'!B83)</f>
        <v>G09</v>
      </c>
    </row>
    <row r="84" spans="1:8" ht="12.75">
      <c r="A84" s="2" t="s">
        <v>1124</v>
      </c>
      <c r="B84" s="2" t="s">
        <v>1125</v>
      </c>
      <c r="C84" s="2" t="s">
        <v>1126</v>
      </c>
      <c r="D84" s="2" t="s">
        <v>1127</v>
      </c>
      <c r="E84" s="2" t="s">
        <v>1128</v>
      </c>
      <c r="H84" s="2" t="str">
        <f>CONCATENATE('Gene Table'!$B$1,'Gene Table'!B84)</f>
        <v>G10</v>
      </c>
    </row>
    <row r="85" spans="1:8" ht="12.75">
      <c r="A85" s="2" t="s">
        <v>1129</v>
      </c>
      <c r="B85" s="2" t="s">
        <v>1130</v>
      </c>
      <c r="C85" s="2" t="s">
        <v>1131</v>
      </c>
      <c r="D85" s="2" t="s">
        <v>1132</v>
      </c>
      <c r="E85" s="2" t="s">
        <v>1133</v>
      </c>
      <c r="H85" s="2" t="str">
        <f>CONCATENATE('Gene Table'!$B$1,'Gene Table'!B85)</f>
        <v>G11</v>
      </c>
    </row>
    <row r="86" spans="1:8" ht="12.75">
      <c r="A86" s="2" t="s">
        <v>1134</v>
      </c>
      <c r="B86" s="2" t="s">
        <v>1135</v>
      </c>
      <c r="C86" s="2" t="s">
        <v>1136</v>
      </c>
      <c r="D86" s="2" t="s">
        <v>1137</v>
      </c>
      <c r="E86" s="2" t="s">
        <v>1138</v>
      </c>
      <c r="H86" s="2" t="str">
        <f>CONCATENATE('Gene Table'!$B$1,'Gene Table'!B86)</f>
        <v>G12</v>
      </c>
    </row>
    <row r="87" spans="1:8" ht="12.75">
      <c r="A87" s="2" t="s">
        <v>1139</v>
      </c>
      <c r="B87" s="2" t="s">
        <v>1140</v>
      </c>
      <c r="C87" s="2" t="s">
        <v>1141</v>
      </c>
      <c r="D87" s="2" t="s">
        <v>1142</v>
      </c>
      <c r="E87" s="2" t="s">
        <v>1143</v>
      </c>
      <c r="H87" s="2" t="str">
        <f>CONCATENATE('Gene Table'!$B$1,'Gene Table'!B87)</f>
        <v>H01</v>
      </c>
    </row>
    <row r="88" spans="1:8" ht="12.75">
      <c r="A88" s="2" t="s">
        <v>1144</v>
      </c>
      <c r="B88" s="2" t="s">
        <v>1145</v>
      </c>
      <c r="C88" s="2" t="s">
        <v>1146</v>
      </c>
      <c r="D88" s="2" t="s">
        <v>1147</v>
      </c>
      <c r="E88" s="2" t="s">
        <v>1148</v>
      </c>
      <c r="H88" s="2" t="str">
        <f>CONCATENATE('Gene Table'!$B$1,'Gene Table'!B88)</f>
        <v>H02</v>
      </c>
    </row>
    <row r="89" spans="1:8" ht="12.75">
      <c r="A89" s="2" t="s">
        <v>1149</v>
      </c>
      <c r="B89" s="2" t="s">
        <v>1150</v>
      </c>
      <c r="C89" s="2" t="s">
        <v>1151</v>
      </c>
      <c r="D89" s="2" t="s">
        <v>1152</v>
      </c>
      <c r="E89" s="2" t="s">
        <v>1153</v>
      </c>
      <c r="H89" s="2" t="str">
        <f>CONCATENATE('Gene Table'!$B$1,'Gene Table'!B89)</f>
        <v>H03</v>
      </c>
    </row>
    <row r="90" spans="1:8" ht="12.75">
      <c r="A90" s="2" t="s">
        <v>1154</v>
      </c>
      <c r="B90" s="2" t="s">
        <v>1155</v>
      </c>
      <c r="C90" s="2" t="s">
        <v>1156</v>
      </c>
      <c r="D90" s="2" t="s">
        <v>1157</v>
      </c>
      <c r="E90" s="2" t="s">
        <v>1158</v>
      </c>
      <c r="H90" s="2" t="str">
        <f>CONCATENATE('Gene Table'!$B$1,'Gene Table'!B90)</f>
        <v>H04</v>
      </c>
    </row>
    <row r="91" spans="1:8" ht="12.75">
      <c r="A91" s="2" t="s">
        <v>1159</v>
      </c>
      <c r="B91" s="2" t="s">
        <v>1155</v>
      </c>
      <c r="C91" s="2" t="s">
        <v>1160</v>
      </c>
      <c r="D91" s="2" t="s">
        <v>1161</v>
      </c>
      <c r="E91" s="2" t="s">
        <v>1162</v>
      </c>
      <c r="H91" s="2" t="str">
        <f>CONCATENATE('Gene Table'!$B$1,'Gene Table'!B91)</f>
        <v>H05</v>
      </c>
    </row>
    <row r="92" spans="1:8" ht="12.75">
      <c r="A92" s="2" t="s">
        <v>1163</v>
      </c>
      <c r="B92" s="2" t="s">
        <v>1155</v>
      </c>
      <c r="C92" s="2" t="s">
        <v>1164</v>
      </c>
      <c r="D92" s="2" t="s">
        <v>1165</v>
      </c>
      <c r="E92" s="2" t="s">
        <v>1166</v>
      </c>
      <c r="H92" s="2" t="str">
        <f>CONCATENATE('Gene Table'!$B$1,'Gene Table'!B92)</f>
        <v>H06</v>
      </c>
    </row>
    <row r="93" spans="1:8" ht="12.75">
      <c r="A93" s="2" t="s">
        <v>1167</v>
      </c>
      <c r="B93" s="2" t="s">
        <v>1155</v>
      </c>
      <c r="C93" s="2" t="s">
        <v>1168</v>
      </c>
      <c r="D93" s="2" t="s">
        <v>1169</v>
      </c>
      <c r="E93" s="2" t="s">
        <v>1170</v>
      </c>
      <c r="H93" s="2" t="str">
        <f>CONCATENATE('Gene Table'!$B$1,'Gene Table'!B93)</f>
        <v>H07</v>
      </c>
    </row>
    <row r="94" spans="1:8" ht="12.75">
      <c r="A94" s="2" t="s">
        <v>1171</v>
      </c>
      <c r="B94" s="2" t="s">
        <v>1155</v>
      </c>
      <c r="C94" s="2" t="s">
        <v>1172</v>
      </c>
      <c r="D94" s="2" t="s">
        <v>1155</v>
      </c>
      <c r="E94" s="2" t="s">
        <v>1155</v>
      </c>
      <c r="H94" s="2" t="str">
        <f>CONCATENATE('Gene Table'!$B$1,'Gene Table'!B94)</f>
        <v>H08</v>
      </c>
    </row>
    <row r="95" spans="1:8" ht="12.75">
      <c r="A95" s="2" t="s">
        <v>1173</v>
      </c>
      <c r="B95" s="2" t="s">
        <v>1155</v>
      </c>
      <c r="C95" s="2" t="s">
        <v>1172</v>
      </c>
      <c r="D95" s="2" t="s">
        <v>1155</v>
      </c>
      <c r="E95" s="2" t="s">
        <v>1155</v>
      </c>
      <c r="H95" s="2" t="str">
        <f>CONCATENATE('Gene Table'!$B$1,'Gene Table'!B95)</f>
        <v>H09</v>
      </c>
    </row>
    <row r="96" spans="1:8" ht="12.75">
      <c r="A96" s="2" t="s">
        <v>1174</v>
      </c>
      <c r="B96" s="2" t="s">
        <v>1155</v>
      </c>
      <c r="C96" s="2" t="s">
        <v>1175</v>
      </c>
      <c r="D96" s="2" t="s">
        <v>1155</v>
      </c>
      <c r="E96" s="2" t="s">
        <v>1155</v>
      </c>
      <c r="H96" s="2" t="str">
        <f>CONCATENATE('Gene Table'!$B$1,'Gene Table'!B96)</f>
        <v>H10</v>
      </c>
    </row>
    <row r="97" spans="1:8" ht="12.75">
      <c r="A97" s="2" t="s">
        <v>1176</v>
      </c>
      <c r="B97" s="2" t="s">
        <v>1155</v>
      </c>
      <c r="C97" s="2" t="s">
        <v>1175</v>
      </c>
      <c r="D97" s="2" t="s">
        <v>1155</v>
      </c>
      <c r="E97" s="2" t="s">
        <v>1155</v>
      </c>
      <c r="H97" s="2" t="str">
        <f>CONCATENATE('Gene Table'!$B$1,'Gene Table'!B97)</f>
        <v>H11</v>
      </c>
    </row>
    <row r="100" spans="1:8" s="1" customFormat="1" ht="12.75">
      <c r="A100" s="3"/>
      <c r="B100" s="3" t="s">
        <v>6</v>
      </c>
      <c r="C100" s="3" t="s">
        <v>711</v>
      </c>
      <c r="D100" s="3" t="s">
        <v>712</v>
      </c>
      <c r="E100" s="3" t="s">
        <v>713</v>
      </c>
      <c r="F100" s="3"/>
      <c r="G100" s="3"/>
      <c r="H100" s="3"/>
    </row>
    <row r="101" spans="1:5" ht="12.75">
      <c r="A101" s="2" t="s">
        <v>1177</v>
      </c>
      <c r="B101" s="2" t="s">
        <v>1178</v>
      </c>
      <c r="C101" s="2" t="s">
        <v>1179</v>
      </c>
      <c r="D101" s="2" t="s">
        <v>1180</v>
      </c>
      <c r="E101" s="2" t="s">
        <v>1181</v>
      </c>
    </row>
    <row r="102" spans="1:5" ht="12.75">
      <c r="A102" s="2" t="s">
        <v>1182</v>
      </c>
      <c r="B102" s="2" t="s">
        <v>1183</v>
      </c>
      <c r="C102" s="2" t="s">
        <v>1184</v>
      </c>
      <c r="D102" s="2" t="s">
        <v>1185</v>
      </c>
      <c r="E102" s="2" t="s">
        <v>1186</v>
      </c>
    </row>
    <row r="103" spans="1:5" ht="12.75">
      <c r="A103" s="2" t="s">
        <v>1187</v>
      </c>
      <c r="B103" s="2" t="s">
        <v>1188</v>
      </c>
      <c r="C103" s="2" t="s">
        <v>1189</v>
      </c>
      <c r="D103" s="2" t="s">
        <v>1190</v>
      </c>
      <c r="E103" s="2" t="s">
        <v>1191</v>
      </c>
    </row>
    <row r="104" spans="1:5" ht="12.75">
      <c r="A104" s="2" t="s">
        <v>1192</v>
      </c>
      <c r="B104" s="2" t="s">
        <v>1193</v>
      </c>
      <c r="C104" s="2" t="s">
        <v>1194</v>
      </c>
      <c r="D104" s="2" t="s">
        <v>1195</v>
      </c>
      <c r="E104" s="2" t="s">
        <v>1196</v>
      </c>
    </row>
    <row r="105" spans="1:5" ht="12.75">
      <c r="A105" s="2" t="s">
        <v>1197</v>
      </c>
      <c r="B105" s="2" t="s">
        <v>1198</v>
      </c>
      <c r="C105" s="2" t="s">
        <v>1199</v>
      </c>
      <c r="D105" s="2" t="s">
        <v>1200</v>
      </c>
      <c r="E105" s="2" t="s">
        <v>1201</v>
      </c>
    </row>
    <row r="106" spans="1:5" ht="12.75">
      <c r="A106" s="2" t="s">
        <v>1202</v>
      </c>
      <c r="B106" s="2" t="s">
        <v>1203</v>
      </c>
      <c r="C106" s="2" t="s">
        <v>1204</v>
      </c>
      <c r="D106" s="2" t="s">
        <v>1205</v>
      </c>
      <c r="E106" s="2" t="s">
        <v>1206</v>
      </c>
    </row>
    <row r="107" spans="1:5" ht="12.75">
      <c r="A107" s="2" t="s">
        <v>1207</v>
      </c>
      <c r="B107" s="2" t="s">
        <v>1208</v>
      </c>
      <c r="C107" s="2" t="s">
        <v>1209</v>
      </c>
      <c r="D107" s="2" t="s">
        <v>1210</v>
      </c>
      <c r="E107" s="2" t="s">
        <v>1211</v>
      </c>
    </row>
    <row r="108" spans="1:5" ht="12.75">
      <c r="A108" s="2" t="s">
        <v>1212</v>
      </c>
      <c r="B108" s="2" t="s">
        <v>1213</v>
      </c>
      <c r="C108" s="2" t="s">
        <v>1214</v>
      </c>
      <c r="D108" s="2" t="s">
        <v>1215</v>
      </c>
      <c r="E108" s="2" t="s">
        <v>1216</v>
      </c>
    </row>
    <row r="109" spans="1:5" ht="12.75">
      <c r="A109" s="2" t="s">
        <v>1217</v>
      </c>
      <c r="B109" s="2" t="s">
        <v>1218</v>
      </c>
      <c r="C109" s="2" t="s">
        <v>1219</v>
      </c>
      <c r="D109" s="2" t="s">
        <v>1220</v>
      </c>
      <c r="E109" s="2" t="s">
        <v>1221</v>
      </c>
    </row>
    <row r="110" spans="1:5" ht="12.75">
      <c r="A110" s="2" t="s">
        <v>1222</v>
      </c>
      <c r="B110" s="2" t="s">
        <v>1223</v>
      </c>
      <c r="C110" s="2" t="s">
        <v>1224</v>
      </c>
      <c r="D110" s="2" t="s">
        <v>1225</v>
      </c>
      <c r="E110" s="2" t="s">
        <v>1226</v>
      </c>
    </row>
    <row r="111" spans="1:5" ht="12.75">
      <c r="A111" s="2" t="s">
        <v>1227</v>
      </c>
      <c r="B111" s="2" t="s">
        <v>1228</v>
      </c>
      <c r="C111" s="2" t="s">
        <v>1229</v>
      </c>
      <c r="D111" s="2" t="s">
        <v>1230</v>
      </c>
      <c r="E111" s="2" t="s">
        <v>1231</v>
      </c>
    </row>
    <row r="112" spans="1:5" ht="12.75">
      <c r="A112" s="2" t="s">
        <v>1232</v>
      </c>
      <c r="B112" s="2" t="s">
        <v>1233</v>
      </c>
      <c r="C112" s="2" t="s">
        <v>1234</v>
      </c>
      <c r="D112" s="2" t="s">
        <v>1235</v>
      </c>
      <c r="E112" s="2" t="s">
        <v>1236</v>
      </c>
    </row>
    <row r="113" spans="1:5" ht="12.75">
      <c r="A113" s="2" t="s">
        <v>1237</v>
      </c>
      <c r="B113" s="2" t="s">
        <v>1238</v>
      </c>
      <c r="C113" s="2" t="s">
        <v>1239</v>
      </c>
      <c r="D113" s="2" t="s">
        <v>1240</v>
      </c>
      <c r="E113" s="2" t="s">
        <v>1241</v>
      </c>
    </row>
    <row r="114" spans="1:5" ht="12.75">
      <c r="A114" s="2" t="s">
        <v>1242</v>
      </c>
      <c r="B114" s="2" t="s">
        <v>1243</v>
      </c>
      <c r="C114" s="2" t="s">
        <v>1244</v>
      </c>
      <c r="D114" s="2" t="s">
        <v>1245</v>
      </c>
      <c r="E114" s="2" t="s">
        <v>1246</v>
      </c>
    </row>
    <row r="115" spans="1:5" ht="12.75">
      <c r="A115" s="2" t="s">
        <v>1247</v>
      </c>
      <c r="B115" s="2" t="s">
        <v>1248</v>
      </c>
      <c r="C115" s="2" t="s">
        <v>1249</v>
      </c>
      <c r="D115" s="2" t="s">
        <v>1250</v>
      </c>
      <c r="E115" s="2" t="s">
        <v>1251</v>
      </c>
    </row>
    <row r="116" spans="1:5" ht="12.75">
      <c r="A116" s="2" t="s">
        <v>1252</v>
      </c>
      <c r="B116" s="2" t="s">
        <v>1253</v>
      </c>
      <c r="C116" s="2" t="s">
        <v>1254</v>
      </c>
      <c r="D116" s="2" t="s">
        <v>1255</v>
      </c>
      <c r="E116" s="2" t="s">
        <v>1256</v>
      </c>
    </row>
    <row r="117" spans="1:5" ht="12.75">
      <c r="A117" s="2" t="s">
        <v>1257</v>
      </c>
      <c r="B117" s="2" t="s">
        <v>1258</v>
      </c>
      <c r="C117" s="2" t="s">
        <v>1259</v>
      </c>
      <c r="D117" s="2" t="s">
        <v>1260</v>
      </c>
      <c r="E117" s="2" t="s">
        <v>1261</v>
      </c>
    </row>
    <row r="118" spans="1:5" ht="12.75">
      <c r="A118" s="2" t="s">
        <v>1262</v>
      </c>
      <c r="B118" s="2" t="s">
        <v>1263</v>
      </c>
      <c r="C118" s="2" t="s">
        <v>1264</v>
      </c>
      <c r="D118" s="2" t="s">
        <v>1265</v>
      </c>
      <c r="E118" s="2" t="s">
        <v>1266</v>
      </c>
    </row>
    <row r="119" spans="1:5" ht="12.75">
      <c r="A119" s="2" t="s">
        <v>1267</v>
      </c>
      <c r="B119" s="2" t="s">
        <v>1268</v>
      </c>
      <c r="C119" s="2" t="s">
        <v>1269</v>
      </c>
      <c r="D119" s="2" t="s">
        <v>1270</v>
      </c>
      <c r="E119" s="2" t="s">
        <v>1271</v>
      </c>
    </row>
    <row r="120" spans="1:5" ht="12.75">
      <c r="A120" s="2" t="s">
        <v>1272</v>
      </c>
      <c r="B120" s="2" t="s">
        <v>1273</v>
      </c>
      <c r="C120" s="2" t="s">
        <v>1274</v>
      </c>
      <c r="D120" s="2" t="s">
        <v>1275</v>
      </c>
      <c r="E120" s="2" t="s">
        <v>1276</v>
      </c>
    </row>
    <row r="121" spans="1:5" ht="12.75">
      <c r="A121" s="2" t="s">
        <v>1277</v>
      </c>
      <c r="B121" s="2" t="s">
        <v>1278</v>
      </c>
      <c r="C121" s="2" t="s">
        <v>1279</v>
      </c>
      <c r="D121" s="2" t="s">
        <v>1280</v>
      </c>
      <c r="E121" s="2" t="s">
        <v>1281</v>
      </c>
    </row>
    <row r="122" spans="1:5" ht="12.75">
      <c r="A122" s="2" t="s">
        <v>1282</v>
      </c>
      <c r="B122" s="2" t="s">
        <v>1283</v>
      </c>
      <c r="C122" s="2" t="s">
        <v>1284</v>
      </c>
      <c r="D122" s="2" t="s">
        <v>1285</v>
      </c>
      <c r="E122" s="2" t="s">
        <v>1286</v>
      </c>
    </row>
    <row r="123" spans="1:5" ht="12.75">
      <c r="A123" s="2" t="s">
        <v>1287</v>
      </c>
      <c r="B123" s="2" t="s">
        <v>1288</v>
      </c>
      <c r="C123" s="2" t="s">
        <v>1289</v>
      </c>
      <c r="D123" s="2" t="s">
        <v>1290</v>
      </c>
      <c r="E123" s="2" t="s">
        <v>1291</v>
      </c>
    </row>
    <row r="124" spans="1:5" ht="12.75">
      <c r="A124" s="2" t="s">
        <v>1292</v>
      </c>
      <c r="B124" s="2" t="s">
        <v>1293</v>
      </c>
      <c r="C124" s="2" t="s">
        <v>1294</v>
      </c>
      <c r="D124" s="2" t="s">
        <v>1295</v>
      </c>
      <c r="E124" s="2" t="s">
        <v>1296</v>
      </c>
    </row>
    <row r="125" spans="1:5" ht="12.75">
      <c r="A125" s="2" t="s">
        <v>1297</v>
      </c>
      <c r="B125" s="2" t="s">
        <v>1298</v>
      </c>
      <c r="C125" s="2" t="s">
        <v>1299</v>
      </c>
      <c r="D125" s="2" t="s">
        <v>1300</v>
      </c>
      <c r="E125" s="2" t="s">
        <v>1301</v>
      </c>
    </row>
    <row r="126" spans="1:5" ht="12.75">
      <c r="A126" s="2" t="s">
        <v>1302</v>
      </c>
      <c r="B126" s="2" t="s">
        <v>1303</v>
      </c>
      <c r="C126" s="2" t="s">
        <v>1304</v>
      </c>
      <c r="D126" s="2" t="s">
        <v>1305</v>
      </c>
      <c r="E126" s="2" t="s">
        <v>1306</v>
      </c>
    </row>
    <row r="127" spans="1:5" ht="12.75">
      <c r="A127" s="2" t="s">
        <v>1307</v>
      </c>
      <c r="B127" s="2" t="s">
        <v>1308</v>
      </c>
      <c r="C127" s="2" t="s">
        <v>1309</v>
      </c>
      <c r="D127" s="2" t="s">
        <v>1310</v>
      </c>
      <c r="E127" s="2" t="s">
        <v>1311</v>
      </c>
    </row>
    <row r="128" spans="1:5" ht="12.75">
      <c r="A128" s="2" t="s">
        <v>1312</v>
      </c>
      <c r="B128" s="2" t="s">
        <v>1313</v>
      </c>
      <c r="C128" s="2" t="s">
        <v>1314</v>
      </c>
      <c r="D128" s="2" t="s">
        <v>1315</v>
      </c>
      <c r="E128" s="2" t="s">
        <v>1316</v>
      </c>
    </row>
    <row r="129" spans="1:5" ht="12.75">
      <c r="A129" s="2" t="s">
        <v>1317</v>
      </c>
      <c r="B129" s="2" t="s">
        <v>1318</v>
      </c>
      <c r="C129" s="2" t="s">
        <v>1319</v>
      </c>
      <c r="D129" s="2" t="s">
        <v>1320</v>
      </c>
      <c r="E129" s="2" t="s">
        <v>1321</v>
      </c>
    </row>
    <row r="130" spans="1:5" ht="12.75">
      <c r="A130" s="2" t="s">
        <v>1322</v>
      </c>
      <c r="B130" s="2" t="s">
        <v>1323</v>
      </c>
      <c r="C130" s="2" t="s">
        <v>1324</v>
      </c>
      <c r="D130" s="2" t="s">
        <v>1325</v>
      </c>
      <c r="E130" s="2" t="s">
        <v>1326</v>
      </c>
    </row>
    <row r="131" spans="1:5" ht="12.75">
      <c r="A131" s="2" t="s">
        <v>1327</v>
      </c>
      <c r="B131" s="2" t="s">
        <v>1328</v>
      </c>
      <c r="C131" s="2" t="s">
        <v>1329</v>
      </c>
      <c r="D131" s="2" t="s">
        <v>1330</v>
      </c>
      <c r="E131" s="2" t="s">
        <v>1331</v>
      </c>
    </row>
    <row r="132" spans="1:5" ht="12.75">
      <c r="A132" s="2" t="s">
        <v>1332</v>
      </c>
      <c r="B132" s="2" t="s">
        <v>1333</v>
      </c>
      <c r="C132" s="2" t="s">
        <v>1334</v>
      </c>
      <c r="D132" s="2" t="s">
        <v>1335</v>
      </c>
      <c r="E132" s="2" t="s">
        <v>1336</v>
      </c>
    </row>
    <row r="133" spans="1:5" ht="12.75">
      <c r="A133" s="2" t="s">
        <v>1337</v>
      </c>
      <c r="B133" s="2" t="s">
        <v>1338</v>
      </c>
      <c r="C133" s="2" t="s">
        <v>1339</v>
      </c>
      <c r="D133" s="2" t="s">
        <v>1340</v>
      </c>
      <c r="E133" s="2" t="s">
        <v>1341</v>
      </c>
    </row>
    <row r="134" spans="1:5" ht="12.75">
      <c r="A134" s="2" t="s">
        <v>1342</v>
      </c>
      <c r="B134" s="2" t="s">
        <v>1343</v>
      </c>
      <c r="C134" s="2" t="s">
        <v>1344</v>
      </c>
      <c r="D134" s="2" t="s">
        <v>1345</v>
      </c>
      <c r="E134" s="2" t="s">
        <v>1346</v>
      </c>
    </row>
    <row r="135" spans="1:5" ht="12.75">
      <c r="A135" s="2" t="s">
        <v>1347</v>
      </c>
      <c r="B135" s="2" t="s">
        <v>1348</v>
      </c>
      <c r="C135" s="2" t="s">
        <v>1349</v>
      </c>
      <c r="D135" s="2" t="s">
        <v>1350</v>
      </c>
      <c r="E135" s="2" t="s">
        <v>1351</v>
      </c>
    </row>
    <row r="136" spans="1:5" ht="12.75">
      <c r="A136" s="2" t="s">
        <v>1352</v>
      </c>
      <c r="B136" s="2" t="s">
        <v>1353</v>
      </c>
      <c r="C136" s="2" t="s">
        <v>1354</v>
      </c>
      <c r="D136" s="2" t="s">
        <v>1355</v>
      </c>
      <c r="E136" s="2" t="s">
        <v>1356</v>
      </c>
    </row>
    <row r="137" spans="1:5" ht="12.75">
      <c r="A137" s="2" t="s">
        <v>1357</v>
      </c>
      <c r="B137" s="2" t="s">
        <v>1358</v>
      </c>
      <c r="C137" s="2" t="s">
        <v>1359</v>
      </c>
      <c r="D137" s="2" t="s">
        <v>1360</v>
      </c>
      <c r="E137" s="2" t="s">
        <v>1361</v>
      </c>
    </row>
    <row r="138" spans="1:5" ht="12.75">
      <c r="A138" s="2" t="s">
        <v>1362</v>
      </c>
      <c r="B138" s="2" t="s">
        <v>1363</v>
      </c>
      <c r="C138" s="2" t="s">
        <v>1364</v>
      </c>
      <c r="D138" s="2" t="s">
        <v>1365</v>
      </c>
      <c r="E138" s="2" t="s">
        <v>1366</v>
      </c>
    </row>
    <row r="139" spans="1:5" ht="12.75">
      <c r="A139" s="2" t="s">
        <v>1367</v>
      </c>
      <c r="B139" s="2" t="s">
        <v>1368</v>
      </c>
      <c r="C139" s="2" t="s">
        <v>1369</v>
      </c>
      <c r="D139" s="2" t="s">
        <v>1370</v>
      </c>
      <c r="E139" s="2" t="s">
        <v>1371</v>
      </c>
    </row>
    <row r="140" spans="1:5" ht="12.75">
      <c r="A140" s="2" t="s">
        <v>1372</v>
      </c>
      <c r="B140" s="2" t="s">
        <v>1373</v>
      </c>
      <c r="C140" s="2" t="s">
        <v>1374</v>
      </c>
      <c r="D140" s="2" t="s">
        <v>1375</v>
      </c>
      <c r="E140" s="2" t="s">
        <v>1376</v>
      </c>
    </row>
    <row r="141" spans="1:5" ht="12.75">
      <c r="A141" s="2" t="s">
        <v>1377</v>
      </c>
      <c r="B141" s="2" t="s">
        <v>1378</v>
      </c>
      <c r="C141" s="2" t="s">
        <v>1379</v>
      </c>
      <c r="D141" s="2" t="s">
        <v>1380</v>
      </c>
      <c r="E141" s="2" t="s">
        <v>1381</v>
      </c>
    </row>
    <row r="142" spans="1:5" ht="12.75">
      <c r="A142" s="2" t="s">
        <v>1382</v>
      </c>
      <c r="B142" s="2" t="s">
        <v>1383</v>
      </c>
      <c r="C142" s="2" t="s">
        <v>1384</v>
      </c>
      <c r="D142" s="2" t="s">
        <v>1385</v>
      </c>
      <c r="E142" s="2" t="s">
        <v>1386</v>
      </c>
    </row>
    <row r="143" spans="1:5" ht="12.75">
      <c r="A143" s="2" t="s">
        <v>1387</v>
      </c>
      <c r="B143" s="2" t="s">
        <v>1388</v>
      </c>
      <c r="C143" s="2" t="s">
        <v>1389</v>
      </c>
      <c r="D143" s="2" t="s">
        <v>1390</v>
      </c>
      <c r="E143" s="2" t="s">
        <v>1391</v>
      </c>
    </row>
    <row r="144" spans="1:5" ht="12.75">
      <c r="A144" s="2" t="s">
        <v>1392</v>
      </c>
      <c r="B144" s="2" t="s">
        <v>1393</v>
      </c>
      <c r="C144" s="2" t="s">
        <v>1394</v>
      </c>
      <c r="D144" s="2" t="s">
        <v>1395</v>
      </c>
      <c r="E144" s="2" t="s">
        <v>1396</v>
      </c>
    </row>
    <row r="145" spans="1:5" ht="12.75">
      <c r="A145" s="2" t="s">
        <v>1397</v>
      </c>
      <c r="B145" s="2" t="s">
        <v>1398</v>
      </c>
      <c r="C145" s="2" t="s">
        <v>1399</v>
      </c>
      <c r="D145" s="2" t="s">
        <v>1400</v>
      </c>
      <c r="E145" s="2" t="s">
        <v>1401</v>
      </c>
    </row>
    <row r="146" spans="1:5" ht="12.75">
      <c r="A146" s="2" t="s">
        <v>1402</v>
      </c>
      <c r="B146" s="2" t="s">
        <v>1403</v>
      </c>
      <c r="C146" s="2" t="s">
        <v>1404</v>
      </c>
      <c r="D146" s="2" t="s">
        <v>1405</v>
      </c>
      <c r="E146" s="2" t="s">
        <v>1406</v>
      </c>
    </row>
    <row r="147" spans="1:5" ht="12.75">
      <c r="A147" s="2" t="s">
        <v>1407</v>
      </c>
      <c r="B147" s="2" t="s">
        <v>1408</v>
      </c>
      <c r="C147" s="2" t="s">
        <v>1409</v>
      </c>
      <c r="D147" s="2" t="s">
        <v>1410</v>
      </c>
      <c r="E147" s="2" t="s">
        <v>1411</v>
      </c>
    </row>
    <row r="148" spans="1:5" ht="12.75">
      <c r="A148" s="2" t="s">
        <v>1412</v>
      </c>
      <c r="B148" s="2" t="s">
        <v>1413</v>
      </c>
      <c r="C148" s="2" t="s">
        <v>1414</v>
      </c>
      <c r="D148" s="2" t="s">
        <v>1415</v>
      </c>
      <c r="E148" s="2" t="s">
        <v>1416</v>
      </c>
    </row>
    <row r="149" spans="1:5" ht="12.75">
      <c r="A149" s="2" t="s">
        <v>1417</v>
      </c>
      <c r="B149" s="2" t="s">
        <v>1418</v>
      </c>
      <c r="C149" s="2" t="s">
        <v>1419</v>
      </c>
      <c r="D149" s="2" t="s">
        <v>1420</v>
      </c>
      <c r="E149" s="2" t="s">
        <v>1421</v>
      </c>
    </row>
    <row r="150" spans="1:5" ht="12.75">
      <c r="A150" s="2" t="s">
        <v>1422</v>
      </c>
      <c r="B150" s="2" t="s">
        <v>1423</v>
      </c>
      <c r="C150" s="2" t="s">
        <v>1424</v>
      </c>
      <c r="D150" s="2" t="s">
        <v>1425</v>
      </c>
      <c r="E150" s="2" t="s">
        <v>1426</v>
      </c>
    </row>
    <row r="151" spans="1:5" ht="12.75">
      <c r="A151" s="2" t="s">
        <v>1427</v>
      </c>
      <c r="B151" s="2" t="s">
        <v>1428</v>
      </c>
      <c r="C151" s="2" t="s">
        <v>1429</v>
      </c>
      <c r="D151" s="2" t="s">
        <v>1430</v>
      </c>
      <c r="E151" s="2" t="s">
        <v>1431</v>
      </c>
    </row>
    <row r="152" spans="1:5" ht="12.75">
      <c r="A152" s="2" t="s">
        <v>1432</v>
      </c>
      <c r="B152" s="2" t="s">
        <v>1433</v>
      </c>
      <c r="C152" s="2" t="s">
        <v>1434</v>
      </c>
      <c r="D152" s="2" t="s">
        <v>1435</v>
      </c>
      <c r="E152" s="2" t="s">
        <v>1436</v>
      </c>
    </row>
    <row r="153" spans="1:5" ht="12.75">
      <c r="A153" s="2" t="s">
        <v>1437</v>
      </c>
      <c r="B153" s="2" t="s">
        <v>1438</v>
      </c>
      <c r="C153" s="2" t="s">
        <v>1439</v>
      </c>
      <c r="D153" s="2" t="s">
        <v>1440</v>
      </c>
      <c r="E153" s="2" t="s">
        <v>1441</v>
      </c>
    </row>
    <row r="154" spans="1:5" ht="12.75">
      <c r="A154" s="2" t="s">
        <v>1442</v>
      </c>
      <c r="B154" s="2" t="s">
        <v>1443</v>
      </c>
      <c r="C154" s="2" t="s">
        <v>1444</v>
      </c>
      <c r="D154" s="2" t="s">
        <v>1445</v>
      </c>
      <c r="E154" s="2" t="s">
        <v>1446</v>
      </c>
    </row>
    <row r="155" spans="1:5" ht="12.75">
      <c r="A155" s="2" t="s">
        <v>1447</v>
      </c>
      <c r="B155" s="2" t="s">
        <v>1448</v>
      </c>
      <c r="C155" s="2" t="s">
        <v>1449</v>
      </c>
      <c r="D155" s="2" t="s">
        <v>1450</v>
      </c>
      <c r="E155" s="2" t="s">
        <v>1451</v>
      </c>
    </row>
    <row r="156" spans="1:5" ht="12.75">
      <c r="A156" s="2" t="s">
        <v>1452</v>
      </c>
      <c r="B156" s="2" t="s">
        <v>1453</v>
      </c>
      <c r="C156" s="2" t="s">
        <v>1454</v>
      </c>
      <c r="D156" s="2" t="s">
        <v>1455</v>
      </c>
      <c r="E156" s="2" t="s">
        <v>1456</v>
      </c>
    </row>
    <row r="157" spans="1:5" ht="12.75">
      <c r="A157" s="2" t="s">
        <v>1457</v>
      </c>
      <c r="B157" s="2" t="s">
        <v>1458</v>
      </c>
      <c r="C157" s="2" t="s">
        <v>1459</v>
      </c>
      <c r="D157" s="2" t="s">
        <v>1460</v>
      </c>
      <c r="E157" s="2" t="s">
        <v>1461</v>
      </c>
    </row>
    <row r="158" spans="1:5" ht="12.75">
      <c r="A158" s="2" t="s">
        <v>1462</v>
      </c>
      <c r="B158" s="2" t="s">
        <v>1463</v>
      </c>
      <c r="C158" s="2" t="s">
        <v>1464</v>
      </c>
      <c r="D158" s="2" t="s">
        <v>1465</v>
      </c>
      <c r="E158" s="2" t="s">
        <v>1466</v>
      </c>
    </row>
    <row r="159" spans="1:5" ht="12.75">
      <c r="A159" s="2" t="s">
        <v>1467</v>
      </c>
      <c r="B159" s="2" t="s">
        <v>1468</v>
      </c>
      <c r="C159" s="2" t="s">
        <v>1469</v>
      </c>
      <c r="D159" s="2" t="s">
        <v>1470</v>
      </c>
      <c r="E159" s="2" t="s">
        <v>1471</v>
      </c>
    </row>
    <row r="160" spans="1:5" ht="12.75">
      <c r="A160" s="2" t="s">
        <v>1472</v>
      </c>
      <c r="B160" s="2" t="s">
        <v>1473</v>
      </c>
      <c r="C160" s="2" t="s">
        <v>1474</v>
      </c>
      <c r="D160" s="2" t="s">
        <v>1475</v>
      </c>
      <c r="E160" s="2" t="s">
        <v>1476</v>
      </c>
    </row>
    <row r="161" spans="1:5" ht="12.75">
      <c r="A161" s="2" t="s">
        <v>1477</v>
      </c>
      <c r="B161" s="2" t="s">
        <v>1478</v>
      </c>
      <c r="C161" s="2" t="s">
        <v>1479</v>
      </c>
      <c r="D161" s="2" t="s">
        <v>1480</v>
      </c>
      <c r="E161" s="2" t="s">
        <v>1481</v>
      </c>
    </row>
    <row r="162" spans="1:5" ht="12.75">
      <c r="A162" s="2" t="s">
        <v>1482</v>
      </c>
      <c r="B162" s="2" t="s">
        <v>1483</v>
      </c>
      <c r="C162" s="2" t="s">
        <v>1484</v>
      </c>
      <c r="D162" s="2" t="s">
        <v>1485</v>
      </c>
      <c r="E162" s="2" t="s">
        <v>1486</v>
      </c>
    </row>
    <row r="163" spans="1:5" ht="12.75">
      <c r="A163" s="2" t="s">
        <v>1487</v>
      </c>
      <c r="B163" s="2" t="s">
        <v>1488</v>
      </c>
      <c r="C163" s="2" t="s">
        <v>1489</v>
      </c>
      <c r="D163" s="2" t="s">
        <v>1490</v>
      </c>
      <c r="E163" s="2" t="s">
        <v>1491</v>
      </c>
    </row>
    <row r="164" spans="1:5" ht="12.75">
      <c r="A164" s="2" t="s">
        <v>1492</v>
      </c>
      <c r="B164" s="2" t="s">
        <v>1493</v>
      </c>
      <c r="C164" s="2" t="s">
        <v>1494</v>
      </c>
      <c r="D164" s="2" t="s">
        <v>1495</v>
      </c>
      <c r="E164" s="2" t="s">
        <v>1496</v>
      </c>
    </row>
    <row r="165" spans="1:5" ht="12.75">
      <c r="A165" s="2" t="s">
        <v>1497</v>
      </c>
      <c r="B165" s="2" t="s">
        <v>1498</v>
      </c>
      <c r="C165" s="2" t="s">
        <v>1499</v>
      </c>
      <c r="D165" s="2" t="s">
        <v>1500</v>
      </c>
      <c r="E165" s="2" t="s">
        <v>1501</v>
      </c>
    </row>
    <row r="166" spans="1:5" ht="12.75">
      <c r="A166" s="2" t="s">
        <v>1502</v>
      </c>
      <c r="B166" s="2" t="s">
        <v>1503</v>
      </c>
      <c r="C166" s="2" t="s">
        <v>1504</v>
      </c>
      <c r="D166" s="2" t="s">
        <v>1505</v>
      </c>
      <c r="E166" s="2" t="s">
        <v>1506</v>
      </c>
    </row>
    <row r="167" spans="1:5" ht="12.75">
      <c r="A167" s="2" t="s">
        <v>1507</v>
      </c>
      <c r="B167" s="2" t="s">
        <v>1508</v>
      </c>
      <c r="C167" s="2" t="s">
        <v>1509</v>
      </c>
      <c r="D167" s="2" t="s">
        <v>1510</v>
      </c>
      <c r="E167" s="2" t="s">
        <v>1511</v>
      </c>
    </row>
    <row r="168" spans="1:5" ht="12.75">
      <c r="A168" s="2" t="s">
        <v>1512</v>
      </c>
      <c r="B168" s="2" t="s">
        <v>1513</v>
      </c>
      <c r="C168" s="2" t="s">
        <v>1514</v>
      </c>
      <c r="D168" s="2" t="s">
        <v>1515</v>
      </c>
      <c r="E168" s="2" t="s">
        <v>1516</v>
      </c>
    </row>
    <row r="169" spans="1:5" ht="12.75">
      <c r="A169" s="2" t="s">
        <v>1517</v>
      </c>
      <c r="B169" s="2" t="s">
        <v>1518</v>
      </c>
      <c r="C169" s="2" t="s">
        <v>1519</v>
      </c>
      <c r="D169" s="2" t="s">
        <v>1520</v>
      </c>
      <c r="E169" s="2" t="s">
        <v>1521</v>
      </c>
    </row>
    <row r="170" spans="1:5" ht="12.75">
      <c r="A170" s="2" t="s">
        <v>1522</v>
      </c>
      <c r="B170" s="2" t="s">
        <v>1523</v>
      </c>
      <c r="C170" s="2" t="s">
        <v>1524</v>
      </c>
      <c r="D170" s="2" t="s">
        <v>1525</v>
      </c>
      <c r="E170" s="2" t="s">
        <v>1526</v>
      </c>
    </row>
    <row r="171" spans="1:5" ht="12.75">
      <c r="A171" s="2" t="s">
        <v>1527</v>
      </c>
      <c r="B171" s="2" t="s">
        <v>1528</v>
      </c>
      <c r="C171" s="2" t="s">
        <v>1529</v>
      </c>
      <c r="D171" s="2" t="s">
        <v>1530</v>
      </c>
      <c r="E171" s="2" t="s">
        <v>1531</v>
      </c>
    </row>
    <row r="172" spans="1:5" ht="12.75">
      <c r="A172" s="2" t="s">
        <v>1532</v>
      </c>
      <c r="B172" s="2" t="s">
        <v>1533</v>
      </c>
      <c r="C172" s="2" t="s">
        <v>1534</v>
      </c>
      <c r="D172" s="2" t="s">
        <v>1535</v>
      </c>
      <c r="E172" s="2" t="s">
        <v>1536</v>
      </c>
    </row>
    <row r="173" spans="1:5" ht="12.75">
      <c r="A173" s="2" t="s">
        <v>1537</v>
      </c>
      <c r="B173" s="2" t="s">
        <v>1538</v>
      </c>
      <c r="C173" s="2" t="s">
        <v>1539</v>
      </c>
      <c r="D173" s="2" t="s">
        <v>1540</v>
      </c>
      <c r="E173" s="2" t="s">
        <v>1541</v>
      </c>
    </row>
    <row r="174" spans="1:5" ht="12.75">
      <c r="A174" s="2" t="s">
        <v>1542</v>
      </c>
      <c r="B174" s="2" t="s">
        <v>1543</v>
      </c>
      <c r="C174" s="2" t="s">
        <v>1544</v>
      </c>
      <c r="D174" s="2" t="s">
        <v>1545</v>
      </c>
      <c r="E174" s="2" t="s">
        <v>1546</v>
      </c>
    </row>
    <row r="175" spans="1:5" ht="12.75">
      <c r="A175" s="2" t="s">
        <v>1547</v>
      </c>
      <c r="B175" s="2" t="s">
        <v>1548</v>
      </c>
      <c r="C175" s="2" t="s">
        <v>1549</v>
      </c>
      <c r="D175" s="2" t="s">
        <v>1550</v>
      </c>
      <c r="E175" s="2" t="s">
        <v>1551</v>
      </c>
    </row>
    <row r="176" spans="1:5" ht="12.75">
      <c r="A176" s="2" t="s">
        <v>1552</v>
      </c>
      <c r="B176" s="2" t="s">
        <v>1553</v>
      </c>
      <c r="C176" s="2" t="s">
        <v>1554</v>
      </c>
      <c r="D176" s="2" t="s">
        <v>1555</v>
      </c>
      <c r="E176" s="2" t="s">
        <v>1556</v>
      </c>
    </row>
    <row r="177" spans="1:5" ht="12.75">
      <c r="A177" s="2" t="s">
        <v>1557</v>
      </c>
      <c r="B177" s="2" t="s">
        <v>1558</v>
      </c>
      <c r="C177" s="2" t="s">
        <v>1559</v>
      </c>
      <c r="D177" s="2" t="s">
        <v>1560</v>
      </c>
      <c r="E177" s="2" t="s">
        <v>1561</v>
      </c>
    </row>
    <row r="178" spans="1:5" ht="12.75">
      <c r="A178" s="2" t="s">
        <v>1562</v>
      </c>
      <c r="B178" s="2" t="s">
        <v>1563</v>
      </c>
      <c r="C178" s="2" t="s">
        <v>1564</v>
      </c>
      <c r="D178" s="2" t="s">
        <v>1565</v>
      </c>
      <c r="E178" s="2" t="s">
        <v>1566</v>
      </c>
    </row>
    <row r="179" spans="1:5" ht="12.75">
      <c r="A179" s="2" t="s">
        <v>1567</v>
      </c>
      <c r="B179" s="2" t="s">
        <v>1568</v>
      </c>
      <c r="C179" s="2" t="s">
        <v>1569</v>
      </c>
      <c r="D179" s="2" t="s">
        <v>1570</v>
      </c>
      <c r="E179" s="2" t="s">
        <v>1571</v>
      </c>
    </row>
    <row r="180" spans="1:5" ht="12.75">
      <c r="A180" s="2" t="s">
        <v>1572</v>
      </c>
      <c r="B180" s="2" t="s">
        <v>1573</v>
      </c>
      <c r="C180" s="2" t="s">
        <v>1574</v>
      </c>
      <c r="D180" s="2" t="s">
        <v>1575</v>
      </c>
      <c r="E180" s="2" t="s">
        <v>1576</v>
      </c>
    </row>
    <row r="181" spans="1:5" ht="12.75">
      <c r="A181" s="2" t="s">
        <v>1577</v>
      </c>
      <c r="B181" s="2" t="s">
        <v>1578</v>
      </c>
      <c r="C181" s="2" t="s">
        <v>1579</v>
      </c>
      <c r="D181" s="2" t="s">
        <v>1580</v>
      </c>
      <c r="E181" s="2" t="s">
        <v>1581</v>
      </c>
    </row>
    <row r="182" spans="1:5" ht="12.75">
      <c r="A182" s="2" t="s">
        <v>1582</v>
      </c>
      <c r="B182" s="2" t="s">
        <v>1583</v>
      </c>
      <c r="C182" s="2" t="s">
        <v>1584</v>
      </c>
      <c r="D182" s="2" t="s">
        <v>1585</v>
      </c>
      <c r="E182" s="2" t="s">
        <v>1586</v>
      </c>
    </row>
    <row r="183" spans="1:5" ht="12.75">
      <c r="A183" s="2" t="s">
        <v>1587</v>
      </c>
      <c r="B183" s="2" t="s">
        <v>1588</v>
      </c>
      <c r="C183" s="2" t="s">
        <v>1589</v>
      </c>
      <c r="D183" s="2" t="s">
        <v>1590</v>
      </c>
      <c r="E183" s="2" t="s">
        <v>1591</v>
      </c>
    </row>
    <row r="184" spans="1:5" ht="12.75">
      <c r="A184" s="2" t="s">
        <v>1592</v>
      </c>
      <c r="B184" s="2" t="s">
        <v>1593</v>
      </c>
      <c r="C184" s="2" t="s">
        <v>1594</v>
      </c>
      <c r="D184" s="2" t="s">
        <v>1595</v>
      </c>
      <c r="E184" s="2" t="s">
        <v>1596</v>
      </c>
    </row>
    <row r="185" spans="1:5" ht="12.75">
      <c r="A185" s="2" t="s">
        <v>1597</v>
      </c>
      <c r="B185" s="2" t="s">
        <v>1598</v>
      </c>
      <c r="C185" s="2" t="s">
        <v>1599</v>
      </c>
      <c r="D185" s="2" t="s">
        <v>1600</v>
      </c>
      <c r="E185" s="2" t="s">
        <v>1601</v>
      </c>
    </row>
    <row r="186" spans="1:5" ht="12.75">
      <c r="A186" s="2" t="s">
        <v>1602</v>
      </c>
      <c r="B186" s="2" t="s">
        <v>1603</v>
      </c>
      <c r="C186" s="2" t="s">
        <v>1604</v>
      </c>
      <c r="D186" s="2" t="s">
        <v>1605</v>
      </c>
      <c r="E186" s="2" t="s">
        <v>1606</v>
      </c>
    </row>
    <row r="187" spans="1:5" ht="12.75">
      <c r="A187" s="2" t="s">
        <v>1607</v>
      </c>
      <c r="B187" s="2" t="s">
        <v>1608</v>
      </c>
      <c r="C187" s="2" t="s">
        <v>1609</v>
      </c>
      <c r="D187" s="2" t="s">
        <v>1610</v>
      </c>
      <c r="E187" s="2" t="s">
        <v>1611</v>
      </c>
    </row>
    <row r="188" spans="1:5" ht="12.75">
      <c r="A188" s="2" t="s">
        <v>1612</v>
      </c>
      <c r="B188" s="2" t="s">
        <v>1613</v>
      </c>
      <c r="C188" s="2" t="s">
        <v>1614</v>
      </c>
      <c r="D188" s="2" t="s">
        <v>1615</v>
      </c>
      <c r="E188" s="2" t="s">
        <v>1616</v>
      </c>
    </row>
    <row r="189" spans="1:5" ht="12.75">
      <c r="A189" s="2" t="s">
        <v>1617</v>
      </c>
      <c r="B189" s="2" t="s">
        <v>1155</v>
      </c>
      <c r="C189" s="2" t="s">
        <v>1156</v>
      </c>
      <c r="D189" s="2" t="s">
        <v>1157</v>
      </c>
      <c r="E189" s="2" t="s">
        <v>1158</v>
      </c>
    </row>
    <row r="190" spans="1:5" ht="12.75">
      <c r="A190" s="2" t="s">
        <v>1618</v>
      </c>
      <c r="B190" s="2" t="s">
        <v>1155</v>
      </c>
      <c r="C190" s="2" t="s">
        <v>1160</v>
      </c>
      <c r="D190" s="2" t="s">
        <v>1161</v>
      </c>
      <c r="E190" s="2" t="s">
        <v>1162</v>
      </c>
    </row>
    <row r="191" spans="1:5" ht="12.75">
      <c r="A191" s="2" t="s">
        <v>1619</v>
      </c>
      <c r="B191" s="2" t="s">
        <v>1155</v>
      </c>
      <c r="C191" s="2" t="s">
        <v>1164</v>
      </c>
      <c r="D191" s="2" t="s">
        <v>1165</v>
      </c>
      <c r="E191" s="2" t="s">
        <v>1166</v>
      </c>
    </row>
    <row r="192" spans="1:5" ht="12.75">
      <c r="A192" s="2" t="s">
        <v>1620</v>
      </c>
      <c r="B192" s="2" t="s">
        <v>1155</v>
      </c>
      <c r="C192" s="2" t="s">
        <v>1168</v>
      </c>
      <c r="D192" s="2" t="s">
        <v>1169</v>
      </c>
      <c r="E192" s="2" t="s">
        <v>1170</v>
      </c>
    </row>
    <row r="193" spans="1:5" ht="12.75">
      <c r="A193" s="2" t="s">
        <v>1621</v>
      </c>
      <c r="B193" s="2" t="s">
        <v>1155</v>
      </c>
      <c r="C193" s="2" t="s">
        <v>1172</v>
      </c>
      <c r="D193" s="2" t="s">
        <v>1155</v>
      </c>
      <c r="E193" s="2" t="s">
        <v>1155</v>
      </c>
    </row>
    <row r="194" spans="1:5" ht="12.75">
      <c r="A194" s="2" t="s">
        <v>1622</v>
      </c>
      <c r="B194" s="2" t="s">
        <v>1155</v>
      </c>
      <c r="C194" s="2" t="s">
        <v>1172</v>
      </c>
      <c r="D194" s="2" t="s">
        <v>1155</v>
      </c>
      <c r="E194" s="2" t="s">
        <v>1155</v>
      </c>
    </row>
    <row r="195" spans="1:5" ht="12.75">
      <c r="A195" s="2" t="s">
        <v>1623</v>
      </c>
      <c r="B195" s="2" t="s">
        <v>1155</v>
      </c>
      <c r="C195" s="2" t="s">
        <v>1175</v>
      </c>
      <c r="D195" s="2" t="s">
        <v>1155</v>
      </c>
      <c r="E195" s="2" t="s">
        <v>1155</v>
      </c>
    </row>
    <row r="196" spans="1:5" ht="12.75">
      <c r="A196" s="2" t="s">
        <v>1624</v>
      </c>
      <c r="B196" s="2" t="s">
        <v>1155</v>
      </c>
      <c r="C196" s="2" t="s">
        <v>1175</v>
      </c>
      <c r="D196" s="2" t="s">
        <v>1155</v>
      </c>
      <c r="E196" s="2" t="s">
        <v>1155</v>
      </c>
    </row>
    <row r="199" spans="1:8" s="1" customFormat="1" ht="12.75">
      <c r="A199" s="3"/>
      <c r="B199" s="3" t="s">
        <v>6</v>
      </c>
      <c r="C199" s="3" t="s">
        <v>711</v>
      </c>
      <c r="D199" s="3" t="s">
        <v>712</v>
      </c>
      <c r="E199" s="3" t="s">
        <v>713</v>
      </c>
      <c r="F199" s="3"/>
      <c r="G199" s="3"/>
      <c r="H199" s="3"/>
    </row>
    <row r="200" spans="1:5" ht="12.75">
      <c r="A200" s="2" t="s">
        <v>1625</v>
      </c>
      <c r="B200" s="2" t="s">
        <v>1626</v>
      </c>
      <c r="C200" s="2" t="s">
        <v>1627</v>
      </c>
      <c r="D200" s="2" t="s">
        <v>1628</v>
      </c>
      <c r="E200" s="2" t="s">
        <v>1629</v>
      </c>
    </row>
    <row r="201" spans="1:5" ht="12.75">
      <c r="A201" s="2" t="s">
        <v>1630</v>
      </c>
      <c r="B201" s="2" t="s">
        <v>1631</v>
      </c>
      <c r="C201" s="2" t="s">
        <v>1632</v>
      </c>
      <c r="D201" s="2" t="s">
        <v>1633</v>
      </c>
      <c r="E201" s="2" t="s">
        <v>1634</v>
      </c>
    </row>
    <row r="202" spans="1:5" ht="12.75">
      <c r="A202" s="2" t="s">
        <v>1635</v>
      </c>
      <c r="B202" s="2" t="s">
        <v>1636</v>
      </c>
      <c r="C202" s="2" t="s">
        <v>1637</v>
      </c>
      <c r="D202" s="2" t="s">
        <v>1638</v>
      </c>
      <c r="E202" s="2" t="s">
        <v>1639</v>
      </c>
    </row>
    <row r="203" spans="1:5" ht="12.75">
      <c r="A203" s="2" t="s">
        <v>1640</v>
      </c>
      <c r="B203" s="2" t="s">
        <v>1641</v>
      </c>
      <c r="C203" s="2" t="s">
        <v>1642</v>
      </c>
      <c r="D203" s="2" t="s">
        <v>1643</v>
      </c>
      <c r="E203" s="2" t="s">
        <v>1644</v>
      </c>
    </row>
    <row r="204" spans="1:5" ht="12.75">
      <c r="A204" s="2" t="s">
        <v>1645</v>
      </c>
      <c r="B204" s="2" t="s">
        <v>1646</v>
      </c>
      <c r="C204" s="2" t="s">
        <v>1647</v>
      </c>
      <c r="D204" s="2" t="s">
        <v>1648</v>
      </c>
      <c r="E204" s="2" t="s">
        <v>1649</v>
      </c>
    </row>
    <row r="205" spans="1:5" ht="12.75">
      <c r="A205" s="2" t="s">
        <v>1650</v>
      </c>
      <c r="B205" s="2" t="s">
        <v>1651</v>
      </c>
      <c r="C205" s="2" t="s">
        <v>1652</v>
      </c>
      <c r="D205" s="2" t="s">
        <v>1653</v>
      </c>
      <c r="E205" s="2" t="s">
        <v>1654</v>
      </c>
    </row>
    <row r="206" spans="1:5" ht="12.75">
      <c r="A206" s="2" t="s">
        <v>1655</v>
      </c>
      <c r="B206" s="2" t="s">
        <v>1656</v>
      </c>
      <c r="C206" s="2" t="s">
        <v>1657</v>
      </c>
      <c r="D206" s="2" t="s">
        <v>1658</v>
      </c>
      <c r="E206" s="2" t="s">
        <v>1659</v>
      </c>
    </row>
    <row r="207" spans="1:5" ht="12.75">
      <c r="A207" s="2" t="s">
        <v>1660</v>
      </c>
      <c r="B207" s="2" t="s">
        <v>1661</v>
      </c>
      <c r="C207" s="2" t="s">
        <v>1662</v>
      </c>
      <c r="D207" s="2" t="s">
        <v>1663</v>
      </c>
      <c r="E207" s="2" t="s">
        <v>1664</v>
      </c>
    </row>
    <row r="208" spans="1:5" ht="12.75">
      <c r="A208" s="2" t="s">
        <v>1665</v>
      </c>
      <c r="B208" s="2" t="s">
        <v>1666</v>
      </c>
      <c r="C208" s="2" t="s">
        <v>1667</v>
      </c>
      <c r="D208" s="2" t="s">
        <v>1668</v>
      </c>
      <c r="E208" s="2" t="s">
        <v>1669</v>
      </c>
    </row>
    <row r="209" spans="1:5" ht="12.75">
      <c r="A209" s="2" t="s">
        <v>1670</v>
      </c>
      <c r="B209" s="2" t="s">
        <v>1671</v>
      </c>
      <c r="C209" s="2" t="s">
        <v>1672</v>
      </c>
      <c r="D209" s="2" t="s">
        <v>1673</v>
      </c>
      <c r="E209" s="2" t="s">
        <v>1674</v>
      </c>
    </row>
    <row r="210" spans="1:5" ht="12.75">
      <c r="A210" s="2" t="s">
        <v>1675</v>
      </c>
      <c r="B210" s="2" t="s">
        <v>1676</v>
      </c>
      <c r="C210" s="2" t="s">
        <v>1677</v>
      </c>
      <c r="D210" s="2" t="s">
        <v>1678</v>
      </c>
      <c r="E210" s="2" t="s">
        <v>1679</v>
      </c>
    </row>
    <row r="211" spans="1:5" ht="12.75">
      <c r="A211" s="2" t="s">
        <v>1680</v>
      </c>
      <c r="B211" s="2" t="s">
        <v>1681</v>
      </c>
      <c r="C211" s="2" t="s">
        <v>1682</v>
      </c>
      <c r="D211" s="2" t="s">
        <v>1683</v>
      </c>
      <c r="E211" s="2" t="s">
        <v>1684</v>
      </c>
    </row>
    <row r="212" spans="1:5" ht="12.75">
      <c r="A212" s="2" t="s">
        <v>1685</v>
      </c>
      <c r="B212" s="2" t="s">
        <v>1686</v>
      </c>
      <c r="C212" s="2" t="s">
        <v>1687</v>
      </c>
      <c r="D212" s="2" t="s">
        <v>1688</v>
      </c>
      <c r="E212" s="2" t="s">
        <v>1689</v>
      </c>
    </row>
    <row r="213" spans="1:5" ht="12.75">
      <c r="A213" s="2" t="s">
        <v>1690</v>
      </c>
      <c r="B213" s="2" t="s">
        <v>1691</v>
      </c>
      <c r="C213" s="2" t="s">
        <v>1692</v>
      </c>
      <c r="D213" s="2" t="s">
        <v>1693</v>
      </c>
      <c r="E213" s="2" t="s">
        <v>1694</v>
      </c>
    </row>
    <row r="214" spans="1:5" ht="12.75">
      <c r="A214" s="2" t="s">
        <v>1695</v>
      </c>
      <c r="B214" s="2" t="s">
        <v>1696</v>
      </c>
      <c r="C214" s="2" t="s">
        <v>1697</v>
      </c>
      <c r="D214" s="2" t="s">
        <v>1698</v>
      </c>
      <c r="E214" s="2" t="s">
        <v>1699</v>
      </c>
    </row>
    <row r="215" spans="1:5" ht="12.75">
      <c r="A215" s="2" t="s">
        <v>1700</v>
      </c>
      <c r="B215" s="2" t="s">
        <v>1701</v>
      </c>
      <c r="C215" s="2" t="s">
        <v>1702</v>
      </c>
      <c r="D215" s="2" t="s">
        <v>1703</v>
      </c>
      <c r="E215" s="2" t="s">
        <v>1704</v>
      </c>
    </row>
    <row r="216" spans="1:5" ht="12.75">
      <c r="A216" s="2" t="s">
        <v>1705</v>
      </c>
      <c r="B216" s="2" t="s">
        <v>1706</v>
      </c>
      <c r="C216" s="2" t="s">
        <v>1707</v>
      </c>
      <c r="D216" s="2" t="s">
        <v>1708</v>
      </c>
      <c r="E216" s="2" t="s">
        <v>1709</v>
      </c>
    </row>
    <row r="217" spans="1:5" ht="12.75">
      <c r="A217" s="2" t="s">
        <v>1710</v>
      </c>
      <c r="B217" s="2" t="s">
        <v>1711</v>
      </c>
      <c r="C217" s="2" t="s">
        <v>1712</v>
      </c>
      <c r="D217" s="2" t="s">
        <v>1713</v>
      </c>
      <c r="E217" s="2" t="s">
        <v>1714</v>
      </c>
    </row>
    <row r="218" spans="1:5" ht="12.75">
      <c r="A218" s="2" t="s">
        <v>1715</v>
      </c>
      <c r="B218" s="2" t="s">
        <v>1716</v>
      </c>
      <c r="C218" s="2" t="s">
        <v>1717</v>
      </c>
      <c r="D218" s="2" t="s">
        <v>1718</v>
      </c>
      <c r="E218" s="2" t="s">
        <v>1719</v>
      </c>
    </row>
    <row r="219" spans="1:5" ht="12.75">
      <c r="A219" s="2" t="s">
        <v>1720</v>
      </c>
      <c r="B219" s="2" t="s">
        <v>1721</v>
      </c>
      <c r="C219" s="2" t="s">
        <v>1722</v>
      </c>
      <c r="D219" s="2" t="s">
        <v>1723</v>
      </c>
      <c r="E219" s="2" t="s">
        <v>1724</v>
      </c>
    </row>
    <row r="220" spans="1:5" ht="12.75">
      <c r="A220" s="2" t="s">
        <v>1725</v>
      </c>
      <c r="B220" s="2" t="s">
        <v>1726</v>
      </c>
      <c r="C220" s="2" t="s">
        <v>1727</v>
      </c>
      <c r="D220" s="2" t="s">
        <v>1728</v>
      </c>
      <c r="E220" s="2" t="s">
        <v>1729</v>
      </c>
    </row>
    <row r="221" spans="1:5" ht="12.75">
      <c r="A221" s="2" t="s">
        <v>1730</v>
      </c>
      <c r="B221" s="2" t="s">
        <v>1731</v>
      </c>
      <c r="C221" s="2" t="s">
        <v>1732</v>
      </c>
      <c r="D221" s="2" t="s">
        <v>1733</v>
      </c>
      <c r="E221" s="2" t="s">
        <v>1734</v>
      </c>
    </row>
    <row r="222" spans="1:5" ht="12.75">
      <c r="A222" s="2" t="s">
        <v>1735</v>
      </c>
      <c r="B222" s="2" t="s">
        <v>1736</v>
      </c>
      <c r="C222" s="2" t="s">
        <v>1737</v>
      </c>
      <c r="D222" s="2" t="s">
        <v>1738</v>
      </c>
      <c r="E222" s="2" t="s">
        <v>1739</v>
      </c>
    </row>
    <row r="223" spans="1:5" ht="12.75">
      <c r="A223" s="2" t="s">
        <v>1740</v>
      </c>
      <c r="B223" s="2" t="s">
        <v>1741</v>
      </c>
      <c r="C223" s="2" t="s">
        <v>1742</v>
      </c>
      <c r="D223" s="2" t="s">
        <v>1743</v>
      </c>
      <c r="E223" s="2" t="s">
        <v>1744</v>
      </c>
    </row>
    <row r="224" spans="1:5" ht="12.75">
      <c r="A224" s="2" t="s">
        <v>1745</v>
      </c>
      <c r="B224" s="2" t="s">
        <v>1746</v>
      </c>
      <c r="C224" s="2" t="s">
        <v>1747</v>
      </c>
      <c r="D224" s="2" t="s">
        <v>1748</v>
      </c>
      <c r="E224" s="2" t="s">
        <v>1749</v>
      </c>
    </row>
    <row r="225" spans="1:5" ht="12.75">
      <c r="A225" s="2" t="s">
        <v>1750</v>
      </c>
      <c r="B225" s="2" t="s">
        <v>1751</v>
      </c>
      <c r="C225" s="2" t="s">
        <v>1752</v>
      </c>
      <c r="D225" s="2" t="s">
        <v>1753</v>
      </c>
      <c r="E225" s="2" t="s">
        <v>1754</v>
      </c>
    </row>
    <row r="226" spans="1:5" ht="12.75">
      <c r="A226" s="2" t="s">
        <v>1755</v>
      </c>
      <c r="B226" s="2" t="s">
        <v>1756</v>
      </c>
      <c r="C226" s="2" t="s">
        <v>1757</v>
      </c>
      <c r="D226" s="2" t="s">
        <v>1758</v>
      </c>
      <c r="E226" s="2" t="s">
        <v>1759</v>
      </c>
    </row>
    <row r="227" spans="1:5" ht="12.75">
      <c r="A227" s="2" t="s">
        <v>1760</v>
      </c>
      <c r="B227" s="2" t="s">
        <v>1761</v>
      </c>
      <c r="C227" s="2" t="s">
        <v>1762</v>
      </c>
      <c r="D227" s="2" t="s">
        <v>1763</v>
      </c>
      <c r="E227" s="2" t="s">
        <v>1764</v>
      </c>
    </row>
    <row r="228" spans="1:5" ht="12.75">
      <c r="A228" s="2" t="s">
        <v>1765</v>
      </c>
      <c r="B228" s="2" t="s">
        <v>1766</v>
      </c>
      <c r="C228" s="2" t="s">
        <v>1767</v>
      </c>
      <c r="D228" s="2" t="s">
        <v>1768</v>
      </c>
      <c r="E228" s="2" t="s">
        <v>1769</v>
      </c>
    </row>
    <row r="229" spans="1:5" ht="12.75">
      <c r="A229" s="2" t="s">
        <v>1770</v>
      </c>
      <c r="B229" s="2" t="s">
        <v>1771</v>
      </c>
      <c r="C229" s="2" t="s">
        <v>1772</v>
      </c>
      <c r="D229" s="2" t="s">
        <v>1773</v>
      </c>
      <c r="E229" s="2" t="s">
        <v>1774</v>
      </c>
    </row>
    <row r="230" spans="1:5" ht="12.75">
      <c r="A230" s="2" t="s">
        <v>1775</v>
      </c>
      <c r="B230" s="2" t="s">
        <v>1776</v>
      </c>
      <c r="C230" s="2" t="s">
        <v>1777</v>
      </c>
      <c r="D230" s="2" t="s">
        <v>1778</v>
      </c>
      <c r="E230" s="2" t="s">
        <v>1779</v>
      </c>
    </row>
    <row r="231" spans="1:5" ht="12.75">
      <c r="A231" s="2" t="s">
        <v>1780</v>
      </c>
      <c r="B231" s="2" t="s">
        <v>1781</v>
      </c>
      <c r="C231" s="2" t="s">
        <v>1782</v>
      </c>
      <c r="D231" s="2" t="s">
        <v>1783</v>
      </c>
      <c r="E231" s="2" t="s">
        <v>1784</v>
      </c>
    </row>
    <row r="232" spans="1:5" ht="12.75">
      <c r="A232" s="2" t="s">
        <v>1785</v>
      </c>
      <c r="B232" s="2" t="s">
        <v>1786</v>
      </c>
      <c r="C232" s="2" t="s">
        <v>1787</v>
      </c>
      <c r="D232" s="2" t="s">
        <v>1788</v>
      </c>
      <c r="E232" s="2" t="s">
        <v>1789</v>
      </c>
    </row>
    <row r="233" spans="1:5" ht="12.75">
      <c r="A233" s="2" t="s">
        <v>1790</v>
      </c>
      <c r="B233" s="2" t="s">
        <v>1791</v>
      </c>
      <c r="C233" s="2" t="s">
        <v>1792</v>
      </c>
      <c r="D233" s="2" t="s">
        <v>1793</v>
      </c>
      <c r="E233" s="2" t="s">
        <v>1794</v>
      </c>
    </row>
    <row r="234" spans="1:5" ht="12.75">
      <c r="A234" s="2" t="s">
        <v>1795</v>
      </c>
      <c r="B234" s="2" t="s">
        <v>1796</v>
      </c>
      <c r="C234" s="2" t="s">
        <v>1797</v>
      </c>
      <c r="D234" s="2" t="s">
        <v>1798</v>
      </c>
      <c r="E234" s="2" t="s">
        <v>1799</v>
      </c>
    </row>
    <row r="235" spans="1:5" ht="12.75">
      <c r="A235" s="2" t="s">
        <v>1800</v>
      </c>
      <c r="B235" s="2" t="s">
        <v>1801</v>
      </c>
      <c r="C235" s="2" t="s">
        <v>1802</v>
      </c>
      <c r="D235" s="2" t="s">
        <v>1803</v>
      </c>
      <c r="E235" s="2" t="s">
        <v>1804</v>
      </c>
    </row>
    <row r="236" spans="1:5" ht="12.75">
      <c r="A236" s="2" t="s">
        <v>1805</v>
      </c>
      <c r="B236" s="2" t="s">
        <v>1806</v>
      </c>
      <c r="C236" s="2" t="s">
        <v>1807</v>
      </c>
      <c r="D236" s="2" t="s">
        <v>1808</v>
      </c>
      <c r="E236" s="2" t="s">
        <v>1809</v>
      </c>
    </row>
    <row r="237" spans="1:5" ht="12.75">
      <c r="A237" s="2" t="s">
        <v>1810</v>
      </c>
      <c r="B237" s="2" t="s">
        <v>1811</v>
      </c>
      <c r="C237" s="2" t="s">
        <v>1812</v>
      </c>
      <c r="D237" s="2" t="s">
        <v>1813</v>
      </c>
      <c r="E237" s="2" t="s">
        <v>1814</v>
      </c>
    </row>
    <row r="238" spans="1:5" ht="12.75">
      <c r="A238" s="2" t="s">
        <v>1815</v>
      </c>
      <c r="B238" s="2" t="s">
        <v>1816</v>
      </c>
      <c r="C238" s="2" t="s">
        <v>1817</v>
      </c>
      <c r="D238" s="2" t="s">
        <v>1818</v>
      </c>
      <c r="E238" s="2" t="s">
        <v>1819</v>
      </c>
    </row>
    <row r="239" spans="1:5" ht="12.75">
      <c r="A239" s="2" t="s">
        <v>1820</v>
      </c>
      <c r="B239" s="2" t="s">
        <v>1821</v>
      </c>
      <c r="C239" s="2" t="s">
        <v>1822</v>
      </c>
      <c r="D239" s="2" t="s">
        <v>1823</v>
      </c>
      <c r="E239" s="2" t="s">
        <v>1824</v>
      </c>
    </row>
    <row r="240" spans="1:5" ht="12.75">
      <c r="A240" s="2" t="s">
        <v>1825</v>
      </c>
      <c r="B240" s="2" t="s">
        <v>1826</v>
      </c>
      <c r="C240" s="2" t="s">
        <v>1827</v>
      </c>
      <c r="D240" s="2" t="s">
        <v>1828</v>
      </c>
      <c r="E240" s="2" t="s">
        <v>1829</v>
      </c>
    </row>
    <row r="241" spans="1:5" ht="12.75">
      <c r="A241" s="2" t="s">
        <v>1830</v>
      </c>
      <c r="B241" s="2" t="s">
        <v>1831</v>
      </c>
      <c r="C241" s="2" t="s">
        <v>1832</v>
      </c>
      <c r="D241" s="2" t="s">
        <v>1833</v>
      </c>
      <c r="E241" s="2" t="s">
        <v>1834</v>
      </c>
    </row>
    <row r="242" spans="1:5" ht="12.75">
      <c r="A242" s="2" t="s">
        <v>1835</v>
      </c>
      <c r="B242" s="2" t="s">
        <v>1836</v>
      </c>
      <c r="C242" s="2" t="s">
        <v>1837</v>
      </c>
      <c r="D242" s="2" t="s">
        <v>1838</v>
      </c>
      <c r="E242" s="2" t="s">
        <v>1839</v>
      </c>
    </row>
    <row r="243" spans="1:5" ht="12.75">
      <c r="A243" s="2" t="s">
        <v>1840</v>
      </c>
      <c r="B243" s="2" t="s">
        <v>1841</v>
      </c>
      <c r="C243" s="2" t="s">
        <v>1842</v>
      </c>
      <c r="D243" s="2" t="s">
        <v>1843</v>
      </c>
      <c r="E243" s="2" t="s">
        <v>1844</v>
      </c>
    </row>
    <row r="244" spans="1:5" ht="12.75">
      <c r="A244" s="2" t="s">
        <v>1845</v>
      </c>
      <c r="B244" s="2" t="s">
        <v>1846</v>
      </c>
      <c r="C244" s="2" t="s">
        <v>1847</v>
      </c>
      <c r="D244" s="2" t="s">
        <v>1848</v>
      </c>
      <c r="E244" s="2" t="s">
        <v>1849</v>
      </c>
    </row>
    <row r="245" spans="1:5" ht="12.75">
      <c r="A245" s="2" t="s">
        <v>1850</v>
      </c>
      <c r="B245" s="2" t="s">
        <v>1851</v>
      </c>
      <c r="C245" s="2" t="s">
        <v>1852</v>
      </c>
      <c r="D245" s="2" t="s">
        <v>1853</v>
      </c>
      <c r="E245" s="2" t="s">
        <v>1854</v>
      </c>
    </row>
    <row r="246" spans="1:5" ht="12.75">
      <c r="A246" s="2" t="s">
        <v>1855</v>
      </c>
      <c r="B246" s="2" t="s">
        <v>1856</v>
      </c>
      <c r="C246" s="2" t="s">
        <v>1857</v>
      </c>
      <c r="D246" s="2" t="s">
        <v>1858</v>
      </c>
      <c r="E246" s="2" t="s">
        <v>1859</v>
      </c>
    </row>
    <row r="247" spans="1:5" ht="12.75">
      <c r="A247" s="2" t="s">
        <v>1860</v>
      </c>
      <c r="B247" s="2" t="s">
        <v>1861</v>
      </c>
      <c r="C247" s="2" t="s">
        <v>1862</v>
      </c>
      <c r="D247" s="2" t="s">
        <v>1863</v>
      </c>
      <c r="E247" s="2" t="s">
        <v>1864</v>
      </c>
    </row>
    <row r="248" spans="1:5" ht="12.75">
      <c r="A248" s="2" t="s">
        <v>1865</v>
      </c>
      <c r="B248" s="2" t="s">
        <v>1866</v>
      </c>
      <c r="C248" s="2" t="s">
        <v>1867</v>
      </c>
      <c r="D248" s="2" t="s">
        <v>1868</v>
      </c>
      <c r="E248" s="2" t="s">
        <v>1869</v>
      </c>
    </row>
    <row r="249" spans="1:5" ht="12.75">
      <c r="A249" s="2" t="s">
        <v>1870</v>
      </c>
      <c r="B249" s="2" t="s">
        <v>1871</v>
      </c>
      <c r="C249" s="2" t="s">
        <v>1872</v>
      </c>
      <c r="D249" s="2" t="s">
        <v>1873</v>
      </c>
      <c r="E249" s="2" t="s">
        <v>1874</v>
      </c>
    </row>
    <row r="250" spans="1:5" ht="12.75">
      <c r="A250" s="2" t="s">
        <v>1875</v>
      </c>
      <c r="B250" s="2" t="s">
        <v>1876</v>
      </c>
      <c r="C250" s="2" t="s">
        <v>1877</v>
      </c>
      <c r="D250" s="2" t="s">
        <v>1878</v>
      </c>
      <c r="E250" s="2" t="s">
        <v>1879</v>
      </c>
    </row>
    <row r="251" spans="1:5" ht="12.75">
      <c r="A251" s="2" t="s">
        <v>1880</v>
      </c>
      <c r="B251" s="2" t="s">
        <v>1881</v>
      </c>
      <c r="C251" s="2" t="s">
        <v>1882</v>
      </c>
      <c r="D251" s="2" t="s">
        <v>1883</v>
      </c>
      <c r="E251" s="2" t="s">
        <v>1884</v>
      </c>
    </row>
    <row r="252" spans="1:5" ht="12.75">
      <c r="A252" s="2" t="s">
        <v>1885</v>
      </c>
      <c r="B252" s="2" t="s">
        <v>1886</v>
      </c>
      <c r="C252" s="2" t="s">
        <v>1887</v>
      </c>
      <c r="D252" s="2" t="s">
        <v>1888</v>
      </c>
      <c r="E252" s="2" t="s">
        <v>1889</v>
      </c>
    </row>
    <row r="253" spans="1:5" ht="12.75">
      <c r="A253" s="2" t="s">
        <v>1890</v>
      </c>
      <c r="B253" s="2" t="s">
        <v>1891</v>
      </c>
      <c r="C253" s="2" t="s">
        <v>1892</v>
      </c>
      <c r="D253" s="2" t="s">
        <v>1893</v>
      </c>
      <c r="E253" s="2" t="s">
        <v>1894</v>
      </c>
    </row>
    <row r="254" spans="1:5" ht="12.75">
      <c r="A254" s="2" t="s">
        <v>1895</v>
      </c>
      <c r="B254" s="2" t="s">
        <v>1896</v>
      </c>
      <c r="C254" s="2" t="s">
        <v>1897</v>
      </c>
      <c r="D254" s="2" t="s">
        <v>1898</v>
      </c>
      <c r="E254" s="2" t="s">
        <v>1899</v>
      </c>
    </row>
    <row r="255" spans="1:5" ht="12.75">
      <c r="A255" s="2" t="s">
        <v>1900</v>
      </c>
      <c r="B255" s="2" t="s">
        <v>1901</v>
      </c>
      <c r="C255" s="2" t="s">
        <v>1902</v>
      </c>
      <c r="D255" s="2" t="s">
        <v>1903</v>
      </c>
      <c r="E255" s="2" t="s">
        <v>1904</v>
      </c>
    </row>
    <row r="256" spans="1:5" ht="12.75">
      <c r="A256" s="2" t="s">
        <v>1905</v>
      </c>
      <c r="B256" s="2" t="s">
        <v>1906</v>
      </c>
      <c r="C256" s="2" t="s">
        <v>1907</v>
      </c>
      <c r="D256" s="2" t="s">
        <v>1908</v>
      </c>
      <c r="E256" s="2" t="s">
        <v>1909</v>
      </c>
    </row>
    <row r="257" spans="1:5" ht="12.75">
      <c r="A257" s="2" t="s">
        <v>1910</v>
      </c>
      <c r="B257" s="2" t="s">
        <v>1911</v>
      </c>
      <c r="C257" s="2" t="s">
        <v>1912</v>
      </c>
      <c r="D257" s="2" t="s">
        <v>1913</v>
      </c>
      <c r="E257" s="2" t="s">
        <v>1914</v>
      </c>
    </row>
    <row r="258" spans="1:5" ht="12.75">
      <c r="A258" s="2" t="s">
        <v>1915</v>
      </c>
      <c r="B258" s="2" t="s">
        <v>1916</v>
      </c>
      <c r="C258" s="2" t="s">
        <v>1917</v>
      </c>
      <c r="D258" s="2" t="s">
        <v>1918</v>
      </c>
      <c r="E258" s="2" t="s">
        <v>1919</v>
      </c>
    </row>
    <row r="259" spans="1:5" ht="12.75">
      <c r="A259" s="2" t="s">
        <v>1920</v>
      </c>
      <c r="B259" s="2" t="s">
        <v>1921</v>
      </c>
      <c r="C259" s="2" t="s">
        <v>1922</v>
      </c>
      <c r="D259" s="2" t="s">
        <v>1923</v>
      </c>
      <c r="E259" s="2" t="s">
        <v>1924</v>
      </c>
    </row>
    <row r="260" spans="1:5" ht="12.75">
      <c r="A260" s="2" t="s">
        <v>1925</v>
      </c>
      <c r="B260" s="2" t="s">
        <v>1926</v>
      </c>
      <c r="C260" s="2" t="s">
        <v>1927</v>
      </c>
      <c r="D260" s="2" t="s">
        <v>1928</v>
      </c>
      <c r="E260" s="2" t="s">
        <v>1929</v>
      </c>
    </row>
    <row r="261" spans="1:5" ht="12.75">
      <c r="A261" s="2" t="s">
        <v>1930</v>
      </c>
      <c r="B261" s="2" t="s">
        <v>1931</v>
      </c>
      <c r="C261" s="2" t="s">
        <v>1932</v>
      </c>
      <c r="D261" s="2" t="s">
        <v>1933</v>
      </c>
      <c r="E261" s="2" t="s">
        <v>1934</v>
      </c>
    </row>
    <row r="262" spans="1:5" ht="12.75">
      <c r="A262" s="2" t="s">
        <v>1935</v>
      </c>
      <c r="B262" s="2" t="s">
        <v>1936</v>
      </c>
      <c r="C262" s="2" t="s">
        <v>1937</v>
      </c>
      <c r="D262" s="2" t="s">
        <v>1938</v>
      </c>
      <c r="E262" s="2" t="s">
        <v>1939</v>
      </c>
    </row>
    <row r="263" spans="1:5" ht="12.75">
      <c r="A263" s="2" t="s">
        <v>1940</v>
      </c>
      <c r="B263" s="2" t="s">
        <v>1941</v>
      </c>
      <c r="C263" s="2" t="s">
        <v>1942</v>
      </c>
      <c r="D263" s="2" t="s">
        <v>1943</v>
      </c>
      <c r="E263" s="2" t="s">
        <v>1944</v>
      </c>
    </row>
    <row r="264" spans="1:5" ht="12.75">
      <c r="A264" s="2" t="s">
        <v>1945</v>
      </c>
      <c r="B264" s="2" t="s">
        <v>1946</v>
      </c>
      <c r="C264" s="2" t="s">
        <v>1947</v>
      </c>
      <c r="D264" s="2" t="s">
        <v>1948</v>
      </c>
      <c r="E264" s="2" t="s">
        <v>1949</v>
      </c>
    </row>
    <row r="265" spans="1:5" ht="12.75">
      <c r="A265" s="2" t="s">
        <v>1950</v>
      </c>
      <c r="B265" s="2" t="s">
        <v>1951</v>
      </c>
      <c r="C265" s="2" t="s">
        <v>1952</v>
      </c>
      <c r="D265" s="2" t="s">
        <v>1953</v>
      </c>
      <c r="E265" s="2" t="s">
        <v>1954</v>
      </c>
    </row>
    <row r="266" spans="1:5" ht="12.75">
      <c r="A266" s="2" t="s">
        <v>1955</v>
      </c>
      <c r="B266" s="2" t="s">
        <v>1956</v>
      </c>
      <c r="C266" s="2" t="s">
        <v>1957</v>
      </c>
      <c r="D266" s="2" t="s">
        <v>1958</v>
      </c>
      <c r="E266" s="2" t="s">
        <v>1959</v>
      </c>
    </row>
    <row r="267" spans="1:5" ht="12.75">
      <c r="A267" s="2" t="s">
        <v>1960</v>
      </c>
      <c r="B267" s="2" t="s">
        <v>1961</v>
      </c>
      <c r="C267" s="2" t="s">
        <v>1962</v>
      </c>
      <c r="D267" s="2" t="s">
        <v>1963</v>
      </c>
      <c r="E267" s="2" t="s">
        <v>1964</v>
      </c>
    </row>
    <row r="268" spans="1:5" ht="12.75">
      <c r="A268" s="2" t="s">
        <v>1965</v>
      </c>
      <c r="B268" s="2" t="s">
        <v>1966</v>
      </c>
      <c r="C268" s="2" t="s">
        <v>1967</v>
      </c>
      <c r="D268" s="2" t="s">
        <v>1968</v>
      </c>
      <c r="E268" s="2" t="s">
        <v>1969</v>
      </c>
    </row>
    <row r="269" spans="1:5" ht="12.75">
      <c r="A269" s="2" t="s">
        <v>1970</v>
      </c>
      <c r="B269" s="2" t="s">
        <v>1971</v>
      </c>
      <c r="C269" s="2" t="s">
        <v>1972</v>
      </c>
      <c r="D269" s="2" t="s">
        <v>1973</v>
      </c>
      <c r="E269" s="2" t="s">
        <v>1974</v>
      </c>
    </row>
    <row r="270" spans="1:5" ht="12.75">
      <c r="A270" s="2" t="s">
        <v>1975</v>
      </c>
      <c r="B270" s="2" t="s">
        <v>1976</v>
      </c>
      <c r="C270" s="2" t="s">
        <v>1977</v>
      </c>
      <c r="D270" s="2" t="s">
        <v>1978</v>
      </c>
      <c r="E270" s="2" t="s">
        <v>1979</v>
      </c>
    </row>
    <row r="271" spans="1:5" ht="12.75">
      <c r="A271" s="2" t="s">
        <v>1980</v>
      </c>
      <c r="B271" s="2" t="s">
        <v>1981</v>
      </c>
      <c r="C271" s="2" t="s">
        <v>1982</v>
      </c>
      <c r="D271" s="2" t="s">
        <v>1983</v>
      </c>
      <c r="E271" s="2" t="s">
        <v>1984</v>
      </c>
    </row>
    <row r="272" spans="1:5" ht="12.75">
      <c r="A272" s="2" t="s">
        <v>1985</v>
      </c>
      <c r="B272" s="2" t="s">
        <v>1986</v>
      </c>
      <c r="C272" s="2" t="s">
        <v>1987</v>
      </c>
      <c r="D272" s="2" t="s">
        <v>1988</v>
      </c>
      <c r="E272" s="2" t="s">
        <v>1989</v>
      </c>
    </row>
    <row r="273" spans="1:5" ht="12.75">
      <c r="A273" s="2" t="s">
        <v>1990</v>
      </c>
      <c r="B273" s="2" t="s">
        <v>1991</v>
      </c>
      <c r="C273" s="2" t="s">
        <v>1992</v>
      </c>
      <c r="D273" s="2" t="s">
        <v>1993</v>
      </c>
      <c r="E273" s="2" t="s">
        <v>1994</v>
      </c>
    </row>
    <row r="274" spans="1:5" ht="12.75">
      <c r="A274" s="2" t="s">
        <v>1995</v>
      </c>
      <c r="B274" s="2" t="s">
        <v>1996</v>
      </c>
      <c r="C274" s="2" t="s">
        <v>1997</v>
      </c>
      <c r="D274" s="2" t="s">
        <v>1998</v>
      </c>
      <c r="E274" s="2" t="s">
        <v>1999</v>
      </c>
    </row>
    <row r="275" spans="1:5" ht="12.75">
      <c r="A275" s="2" t="s">
        <v>2000</v>
      </c>
      <c r="B275" s="2" t="s">
        <v>2001</v>
      </c>
      <c r="C275" s="2" t="s">
        <v>2002</v>
      </c>
      <c r="D275" s="2" t="s">
        <v>2003</v>
      </c>
      <c r="E275" s="2" t="s">
        <v>2004</v>
      </c>
    </row>
    <row r="276" spans="1:5" ht="12.75">
      <c r="A276" s="2" t="s">
        <v>2005</v>
      </c>
      <c r="B276" s="2" t="s">
        <v>2006</v>
      </c>
      <c r="C276" s="2" t="s">
        <v>2007</v>
      </c>
      <c r="D276" s="2" t="s">
        <v>2008</v>
      </c>
      <c r="E276" s="2" t="s">
        <v>2009</v>
      </c>
    </row>
    <row r="277" spans="1:5" ht="12.75">
      <c r="A277" s="2" t="s">
        <v>2010</v>
      </c>
      <c r="B277" s="2" t="s">
        <v>2011</v>
      </c>
      <c r="C277" s="2" t="s">
        <v>2012</v>
      </c>
      <c r="D277" s="2" t="s">
        <v>2013</v>
      </c>
      <c r="E277" s="2" t="s">
        <v>2014</v>
      </c>
    </row>
    <row r="278" spans="1:5" ht="12.75">
      <c r="A278" s="2" t="s">
        <v>2015</v>
      </c>
      <c r="B278" s="2" t="s">
        <v>2016</v>
      </c>
      <c r="C278" s="2" t="s">
        <v>2017</v>
      </c>
      <c r="D278" s="2" t="s">
        <v>2018</v>
      </c>
      <c r="E278" s="2" t="s">
        <v>2019</v>
      </c>
    </row>
    <row r="279" spans="1:5" ht="12.75">
      <c r="A279" s="2" t="s">
        <v>2020</v>
      </c>
      <c r="B279" s="2" t="s">
        <v>2021</v>
      </c>
      <c r="C279" s="2" t="s">
        <v>2022</v>
      </c>
      <c r="D279" s="2" t="s">
        <v>2023</v>
      </c>
      <c r="E279" s="2" t="s">
        <v>2024</v>
      </c>
    </row>
    <row r="280" spans="1:5" ht="12.75">
      <c r="A280" s="2" t="s">
        <v>2025</v>
      </c>
      <c r="B280" s="2" t="s">
        <v>2026</v>
      </c>
      <c r="C280" s="2" t="s">
        <v>2027</v>
      </c>
      <c r="D280" s="2" t="s">
        <v>2028</v>
      </c>
      <c r="E280" s="2" t="s">
        <v>2029</v>
      </c>
    </row>
    <row r="281" spans="1:5" ht="12.75">
      <c r="A281" s="2" t="s">
        <v>2030</v>
      </c>
      <c r="B281" s="2" t="s">
        <v>2031</v>
      </c>
      <c r="C281" s="2" t="s">
        <v>2032</v>
      </c>
      <c r="D281" s="2" t="s">
        <v>2033</v>
      </c>
      <c r="E281" s="2" t="s">
        <v>2034</v>
      </c>
    </row>
    <row r="282" spans="1:5" ht="12.75">
      <c r="A282" s="2" t="s">
        <v>2035</v>
      </c>
      <c r="B282" s="2" t="s">
        <v>2036</v>
      </c>
      <c r="C282" s="2" t="s">
        <v>2037</v>
      </c>
      <c r="D282" s="2" t="s">
        <v>2038</v>
      </c>
      <c r="E282" s="2" t="s">
        <v>2039</v>
      </c>
    </row>
    <row r="283" spans="1:5" ht="12.75">
      <c r="A283" s="2" t="s">
        <v>2040</v>
      </c>
      <c r="B283" s="2" t="s">
        <v>2041</v>
      </c>
      <c r="C283" s="2" t="s">
        <v>2042</v>
      </c>
      <c r="D283" s="2" t="s">
        <v>2043</v>
      </c>
      <c r="E283" s="2" t="s">
        <v>2044</v>
      </c>
    </row>
    <row r="284" spans="1:5" ht="12.75">
      <c r="A284" s="2" t="s">
        <v>2045</v>
      </c>
      <c r="B284" s="2" t="s">
        <v>2046</v>
      </c>
      <c r="C284" s="2" t="s">
        <v>2047</v>
      </c>
      <c r="D284" s="2" t="s">
        <v>2048</v>
      </c>
      <c r="E284" s="2" t="s">
        <v>2049</v>
      </c>
    </row>
    <row r="285" spans="1:5" ht="12.75">
      <c r="A285" s="2" t="s">
        <v>2050</v>
      </c>
      <c r="B285" s="2" t="s">
        <v>2051</v>
      </c>
      <c r="C285" s="2" t="s">
        <v>2052</v>
      </c>
      <c r="D285" s="2" t="s">
        <v>2053</v>
      </c>
      <c r="E285" s="2" t="s">
        <v>2054</v>
      </c>
    </row>
    <row r="286" spans="1:5" ht="12.75">
      <c r="A286" s="2" t="s">
        <v>2055</v>
      </c>
      <c r="B286" s="2" t="s">
        <v>2056</v>
      </c>
      <c r="C286" s="2" t="s">
        <v>2057</v>
      </c>
      <c r="D286" s="2" t="s">
        <v>2058</v>
      </c>
      <c r="E286" s="2" t="s">
        <v>2059</v>
      </c>
    </row>
    <row r="287" spans="1:5" ht="12.75">
      <c r="A287" s="2" t="s">
        <v>2060</v>
      </c>
      <c r="B287" s="2" t="s">
        <v>2061</v>
      </c>
      <c r="C287" s="2" t="s">
        <v>2062</v>
      </c>
      <c r="D287" s="2" t="s">
        <v>2063</v>
      </c>
      <c r="E287" s="2" t="s">
        <v>2064</v>
      </c>
    </row>
    <row r="288" spans="1:5" ht="12.75">
      <c r="A288" s="2" t="s">
        <v>2065</v>
      </c>
      <c r="B288" s="2" t="s">
        <v>1155</v>
      </c>
      <c r="C288" s="2" t="s">
        <v>1156</v>
      </c>
      <c r="D288" s="2" t="s">
        <v>1157</v>
      </c>
      <c r="E288" s="2" t="s">
        <v>1158</v>
      </c>
    </row>
    <row r="289" spans="1:5" ht="12.75">
      <c r="A289" s="2" t="s">
        <v>2066</v>
      </c>
      <c r="B289" s="2" t="s">
        <v>1155</v>
      </c>
      <c r="C289" s="2" t="s">
        <v>1160</v>
      </c>
      <c r="D289" s="2" t="s">
        <v>1161</v>
      </c>
      <c r="E289" s="2" t="s">
        <v>1162</v>
      </c>
    </row>
    <row r="290" spans="1:5" ht="12.75">
      <c r="A290" s="2" t="s">
        <v>2067</v>
      </c>
      <c r="B290" s="2" t="s">
        <v>1155</v>
      </c>
      <c r="C290" s="2" t="s">
        <v>1164</v>
      </c>
      <c r="D290" s="2" t="s">
        <v>1165</v>
      </c>
      <c r="E290" s="2" t="s">
        <v>1166</v>
      </c>
    </row>
    <row r="291" spans="1:5" ht="12.75">
      <c r="A291" s="2" t="s">
        <v>2068</v>
      </c>
      <c r="B291" s="2" t="s">
        <v>1155</v>
      </c>
      <c r="C291" s="2" t="s">
        <v>1168</v>
      </c>
      <c r="D291" s="2" t="s">
        <v>1169</v>
      </c>
      <c r="E291" s="2" t="s">
        <v>1170</v>
      </c>
    </row>
    <row r="292" spans="1:5" ht="12.75">
      <c r="A292" s="2" t="s">
        <v>2069</v>
      </c>
      <c r="B292" s="2" t="s">
        <v>1155</v>
      </c>
      <c r="C292" s="2" t="s">
        <v>1172</v>
      </c>
      <c r="D292" s="2" t="s">
        <v>1155</v>
      </c>
      <c r="E292" s="2" t="s">
        <v>1155</v>
      </c>
    </row>
    <row r="293" spans="1:5" ht="12.75">
      <c r="A293" s="2" t="s">
        <v>2070</v>
      </c>
      <c r="B293" s="2" t="s">
        <v>1155</v>
      </c>
      <c r="C293" s="2" t="s">
        <v>1172</v>
      </c>
      <c r="D293" s="2" t="s">
        <v>1155</v>
      </c>
      <c r="E293" s="2" t="s">
        <v>1155</v>
      </c>
    </row>
    <row r="294" spans="1:5" ht="12.75">
      <c r="A294" s="2" t="s">
        <v>2071</v>
      </c>
      <c r="B294" s="2" t="s">
        <v>1155</v>
      </c>
      <c r="C294" s="2" t="s">
        <v>1175</v>
      </c>
      <c r="D294" s="2" t="s">
        <v>1155</v>
      </c>
      <c r="E294" s="2" t="s">
        <v>1155</v>
      </c>
    </row>
    <row r="295" spans="1:5" ht="12.75">
      <c r="A295" s="2" t="s">
        <v>2072</v>
      </c>
      <c r="B295" s="2" t="s">
        <v>1155</v>
      </c>
      <c r="C295" s="2" t="s">
        <v>1175</v>
      </c>
      <c r="D295" s="2" t="s">
        <v>1155</v>
      </c>
      <c r="E295" s="2" t="s">
        <v>1155</v>
      </c>
    </row>
    <row r="298" spans="1:8" s="1" customFormat="1" ht="12.75">
      <c r="A298" s="3"/>
      <c r="B298" s="3" t="s">
        <v>6</v>
      </c>
      <c r="C298" s="3" t="s">
        <v>711</v>
      </c>
      <c r="D298" s="3" t="s">
        <v>712</v>
      </c>
      <c r="E298" s="3" t="s">
        <v>713</v>
      </c>
      <c r="F298" s="3"/>
      <c r="G298" s="3"/>
      <c r="H298" s="3"/>
    </row>
    <row r="299" spans="1:5" ht="12.75">
      <c r="A299" s="2" t="s">
        <v>2073</v>
      </c>
      <c r="B299" s="2" t="s">
        <v>2074</v>
      </c>
      <c r="C299" s="2" t="s">
        <v>2075</v>
      </c>
      <c r="D299" s="2" t="s">
        <v>2076</v>
      </c>
      <c r="E299" s="2" t="s">
        <v>2077</v>
      </c>
    </row>
    <row r="300" spans="1:5" ht="12.75">
      <c r="A300" s="2" t="s">
        <v>2078</v>
      </c>
      <c r="B300" s="2" t="s">
        <v>2079</v>
      </c>
      <c r="C300" s="2" t="s">
        <v>2080</v>
      </c>
      <c r="D300" s="2" t="s">
        <v>2081</v>
      </c>
      <c r="E300" s="2" t="s">
        <v>2082</v>
      </c>
    </row>
    <row r="301" spans="1:5" ht="12.75">
      <c r="A301" s="2" t="s">
        <v>2083</v>
      </c>
      <c r="B301" s="2" t="s">
        <v>2084</v>
      </c>
      <c r="C301" s="2" t="s">
        <v>2085</v>
      </c>
      <c r="D301" s="2" t="s">
        <v>2086</v>
      </c>
      <c r="E301" s="2" t="s">
        <v>2087</v>
      </c>
    </row>
    <row r="302" spans="1:5" ht="12.75">
      <c r="A302" s="2" t="s">
        <v>2088</v>
      </c>
      <c r="B302" s="2" t="s">
        <v>2089</v>
      </c>
      <c r="C302" s="2" t="s">
        <v>2090</v>
      </c>
      <c r="D302" s="2" t="s">
        <v>2091</v>
      </c>
      <c r="E302" s="2" t="s">
        <v>2092</v>
      </c>
    </row>
    <row r="303" spans="1:5" ht="12.75">
      <c r="A303" s="2" t="s">
        <v>2093</v>
      </c>
      <c r="B303" s="2" t="s">
        <v>2094</v>
      </c>
      <c r="C303" s="2" t="s">
        <v>2095</v>
      </c>
      <c r="D303" s="2" t="s">
        <v>2096</v>
      </c>
      <c r="E303" s="2" t="s">
        <v>2097</v>
      </c>
    </row>
    <row r="304" spans="1:5" ht="12.75">
      <c r="A304" s="2" t="s">
        <v>2098</v>
      </c>
      <c r="B304" s="2" t="s">
        <v>2099</v>
      </c>
      <c r="C304" s="2" t="s">
        <v>2100</v>
      </c>
      <c r="D304" s="2" t="s">
        <v>2101</v>
      </c>
      <c r="E304" s="2" t="s">
        <v>2102</v>
      </c>
    </row>
    <row r="305" spans="1:5" ht="12.75">
      <c r="A305" s="2" t="s">
        <v>2103</v>
      </c>
      <c r="B305" s="2" t="s">
        <v>2104</v>
      </c>
      <c r="C305" s="2" t="s">
        <v>2105</v>
      </c>
      <c r="D305" s="2" t="s">
        <v>2106</v>
      </c>
      <c r="E305" s="2" t="s">
        <v>2107</v>
      </c>
    </row>
    <row r="306" spans="1:5" ht="12.75">
      <c r="A306" s="2" t="s">
        <v>2108</v>
      </c>
      <c r="B306" s="2" t="s">
        <v>2109</v>
      </c>
      <c r="C306" s="2" t="s">
        <v>2110</v>
      </c>
      <c r="D306" s="2" t="s">
        <v>2111</v>
      </c>
      <c r="E306" s="2" t="s">
        <v>2112</v>
      </c>
    </row>
    <row r="307" spans="1:5" ht="12.75">
      <c r="A307" s="2" t="s">
        <v>2113</v>
      </c>
      <c r="B307" s="2" t="s">
        <v>2114</v>
      </c>
      <c r="C307" s="2" t="s">
        <v>2115</v>
      </c>
      <c r="D307" s="2" t="s">
        <v>2116</v>
      </c>
      <c r="E307" s="2" t="s">
        <v>2117</v>
      </c>
    </row>
    <row r="308" spans="1:5" ht="12.75">
      <c r="A308" s="2" t="s">
        <v>2118</v>
      </c>
      <c r="B308" s="2" t="s">
        <v>2119</v>
      </c>
      <c r="C308" s="2" t="s">
        <v>2120</v>
      </c>
      <c r="D308" s="2" t="s">
        <v>2121</v>
      </c>
      <c r="E308" s="2" t="s">
        <v>2122</v>
      </c>
    </row>
    <row r="309" spans="1:5" ht="12.75">
      <c r="A309" s="2" t="s">
        <v>2123</v>
      </c>
      <c r="B309" s="2" t="s">
        <v>2124</v>
      </c>
      <c r="C309" s="2" t="s">
        <v>2125</v>
      </c>
      <c r="D309" s="2" t="s">
        <v>2126</v>
      </c>
      <c r="E309" s="2" t="s">
        <v>2127</v>
      </c>
    </row>
    <row r="310" spans="1:5" ht="12.75">
      <c r="A310" s="2" t="s">
        <v>2128</v>
      </c>
      <c r="B310" s="2" t="s">
        <v>2129</v>
      </c>
      <c r="C310" s="2" t="s">
        <v>2130</v>
      </c>
      <c r="D310" s="2" t="s">
        <v>2131</v>
      </c>
      <c r="E310" s="2" t="s">
        <v>2132</v>
      </c>
    </row>
    <row r="311" spans="1:5" ht="12.75">
      <c r="A311" s="2" t="s">
        <v>2133</v>
      </c>
      <c r="B311" s="2" t="s">
        <v>2134</v>
      </c>
      <c r="C311" s="2" t="s">
        <v>2135</v>
      </c>
      <c r="D311" s="2" t="s">
        <v>2136</v>
      </c>
      <c r="E311" s="2" t="s">
        <v>2137</v>
      </c>
    </row>
    <row r="312" spans="1:5" ht="12.75">
      <c r="A312" s="2" t="s">
        <v>2138</v>
      </c>
      <c r="B312" s="2" t="s">
        <v>2139</v>
      </c>
      <c r="C312" s="2" t="s">
        <v>2140</v>
      </c>
      <c r="D312" s="2" t="s">
        <v>2141</v>
      </c>
      <c r="E312" s="2" t="s">
        <v>2142</v>
      </c>
    </row>
    <row r="313" spans="1:5" ht="12.75">
      <c r="A313" s="2" t="s">
        <v>2143</v>
      </c>
      <c r="B313" s="2" t="s">
        <v>2144</v>
      </c>
      <c r="C313" s="2" t="s">
        <v>2145</v>
      </c>
      <c r="D313" s="2" t="s">
        <v>2146</v>
      </c>
      <c r="E313" s="2" t="s">
        <v>2147</v>
      </c>
    </row>
    <row r="314" spans="1:5" ht="12.75">
      <c r="A314" s="2" t="s">
        <v>2148</v>
      </c>
      <c r="B314" s="2" t="s">
        <v>2149</v>
      </c>
      <c r="C314" s="2" t="s">
        <v>2150</v>
      </c>
      <c r="D314" s="2" t="s">
        <v>2151</v>
      </c>
      <c r="E314" s="2" t="s">
        <v>2152</v>
      </c>
    </row>
    <row r="315" spans="1:5" ht="12.75">
      <c r="A315" s="2" t="s">
        <v>2153</v>
      </c>
      <c r="B315" s="2" t="s">
        <v>2154</v>
      </c>
      <c r="C315" s="2" t="s">
        <v>2155</v>
      </c>
      <c r="D315" s="2" t="s">
        <v>2156</v>
      </c>
      <c r="E315" s="2" t="s">
        <v>2157</v>
      </c>
    </row>
    <row r="316" spans="1:5" ht="12.75">
      <c r="A316" s="2" t="s">
        <v>2158</v>
      </c>
      <c r="B316" s="2" t="s">
        <v>2159</v>
      </c>
      <c r="C316" s="2" t="s">
        <v>2160</v>
      </c>
      <c r="D316" s="2" t="s">
        <v>2161</v>
      </c>
      <c r="E316" s="2" t="s">
        <v>2162</v>
      </c>
    </row>
    <row r="317" spans="1:5" ht="12.75">
      <c r="A317" s="2" t="s">
        <v>2163</v>
      </c>
      <c r="B317" s="2" t="s">
        <v>2164</v>
      </c>
      <c r="C317" s="2" t="s">
        <v>2165</v>
      </c>
      <c r="D317" s="2" t="s">
        <v>2166</v>
      </c>
      <c r="E317" s="2" t="s">
        <v>2167</v>
      </c>
    </row>
    <row r="318" spans="1:5" ht="12.75">
      <c r="A318" s="2" t="s">
        <v>2168</v>
      </c>
      <c r="B318" s="2" t="s">
        <v>2169</v>
      </c>
      <c r="C318" s="2" t="s">
        <v>2170</v>
      </c>
      <c r="D318" s="2" t="s">
        <v>2171</v>
      </c>
      <c r="E318" s="2" t="s">
        <v>2172</v>
      </c>
    </row>
    <row r="319" spans="1:5" ht="12.75">
      <c r="A319" s="2" t="s">
        <v>2173</v>
      </c>
      <c r="B319" s="2" t="s">
        <v>2174</v>
      </c>
      <c r="C319" s="2" t="s">
        <v>2175</v>
      </c>
      <c r="D319" s="2" t="s">
        <v>2176</v>
      </c>
      <c r="E319" s="2" t="s">
        <v>2177</v>
      </c>
    </row>
    <row r="320" spans="1:5" ht="12.75">
      <c r="A320" s="2" t="s">
        <v>2178</v>
      </c>
      <c r="B320" s="2" t="s">
        <v>2179</v>
      </c>
      <c r="C320" s="2" t="s">
        <v>2180</v>
      </c>
      <c r="D320" s="2" t="s">
        <v>2181</v>
      </c>
      <c r="E320" s="2" t="s">
        <v>2182</v>
      </c>
    </row>
    <row r="321" spans="1:5" ht="12.75">
      <c r="A321" s="2" t="s">
        <v>2183</v>
      </c>
      <c r="B321" s="2" t="s">
        <v>2184</v>
      </c>
      <c r="C321" s="2" t="s">
        <v>2185</v>
      </c>
      <c r="D321" s="2" t="s">
        <v>2186</v>
      </c>
      <c r="E321" s="2" t="s">
        <v>2187</v>
      </c>
    </row>
    <row r="322" spans="1:5" ht="12.75">
      <c r="A322" s="2" t="s">
        <v>2188</v>
      </c>
      <c r="B322" s="2" t="s">
        <v>2189</v>
      </c>
      <c r="C322" s="2" t="s">
        <v>2190</v>
      </c>
      <c r="D322" s="2" t="s">
        <v>2191</v>
      </c>
      <c r="E322" s="2" t="s">
        <v>2192</v>
      </c>
    </row>
    <row r="323" spans="1:5" ht="12.75">
      <c r="A323" s="2" t="s">
        <v>2193</v>
      </c>
      <c r="B323" s="2" t="s">
        <v>2194</v>
      </c>
      <c r="C323" s="2" t="s">
        <v>2195</v>
      </c>
      <c r="D323" s="2" t="s">
        <v>2196</v>
      </c>
      <c r="E323" s="2" t="s">
        <v>2197</v>
      </c>
    </row>
    <row r="324" spans="1:5" ht="12.75">
      <c r="A324" s="2" t="s">
        <v>2198</v>
      </c>
      <c r="B324" s="2" t="s">
        <v>2199</v>
      </c>
      <c r="C324" s="2" t="s">
        <v>2200</v>
      </c>
      <c r="D324" s="2" t="s">
        <v>2201</v>
      </c>
      <c r="E324" s="2" t="s">
        <v>2202</v>
      </c>
    </row>
    <row r="325" spans="1:5" ht="12.75">
      <c r="A325" s="2" t="s">
        <v>2203</v>
      </c>
      <c r="B325" s="2" t="s">
        <v>2204</v>
      </c>
      <c r="C325" s="2" t="s">
        <v>2205</v>
      </c>
      <c r="D325" s="2" t="s">
        <v>2206</v>
      </c>
      <c r="E325" s="2" t="s">
        <v>2207</v>
      </c>
    </row>
    <row r="326" spans="1:5" ht="12.75">
      <c r="A326" s="2" t="s">
        <v>2208</v>
      </c>
      <c r="B326" s="2" t="s">
        <v>2209</v>
      </c>
      <c r="C326" s="2" t="s">
        <v>2210</v>
      </c>
      <c r="D326" s="2" t="s">
        <v>2211</v>
      </c>
      <c r="E326" s="2" t="s">
        <v>2212</v>
      </c>
    </row>
    <row r="327" spans="1:5" ht="12.75">
      <c r="A327" s="2" t="s">
        <v>2213</v>
      </c>
      <c r="B327" s="2" t="s">
        <v>2214</v>
      </c>
      <c r="C327" s="2" t="s">
        <v>2215</v>
      </c>
      <c r="D327" s="2" t="s">
        <v>2216</v>
      </c>
      <c r="E327" s="2" t="s">
        <v>2217</v>
      </c>
    </row>
    <row r="328" spans="1:5" ht="12.75">
      <c r="A328" s="2" t="s">
        <v>2218</v>
      </c>
      <c r="B328" s="2" t="s">
        <v>2219</v>
      </c>
      <c r="C328" s="2" t="s">
        <v>2220</v>
      </c>
      <c r="D328" s="2" t="s">
        <v>2221</v>
      </c>
      <c r="E328" s="2" t="s">
        <v>2222</v>
      </c>
    </row>
    <row r="329" spans="1:5" ht="12.75">
      <c r="A329" s="2" t="s">
        <v>2223</v>
      </c>
      <c r="B329" s="2" t="s">
        <v>2224</v>
      </c>
      <c r="C329" s="2" t="s">
        <v>2225</v>
      </c>
      <c r="D329" s="2" t="s">
        <v>2226</v>
      </c>
      <c r="E329" s="2" t="s">
        <v>2227</v>
      </c>
    </row>
    <row r="330" spans="1:5" ht="12.75">
      <c r="A330" s="2" t="s">
        <v>2228</v>
      </c>
      <c r="B330" s="2" t="s">
        <v>2229</v>
      </c>
      <c r="C330" s="2" t="s">
        <v>2230</v>
      </c>
      <c r="D330" s="2" t="s">
        <v>2231</v>
      </c>
      <c r="E330" s="2" t="s">
        <v>2232</v>
      </c>
    </row>
    <row r="331" spans="1:5" ht="12.75">
      <c r="A331" s="2" t="s">
        <v>2233</v>
      </c>
      <c r="B331" s="2" t="s">
        <v>2234</v>
      </c>
      <c r="C331" s="2" t="s">
        <v>2235</v>
      </c>
      <c r="D331" s="2" t="s">
        <v>2236</v>
      </c>
      <c r="E331" s="2" t="s">
        <v>2237</v>
      </c>
    </row>
    <row r="332" spans="1:5" ht="12.75">
      <c r="A332" s="2" t="s">
        <v>2238</v>
      </c>
      <c r="B332" s="2" t="s">
        <v>2239</v>
      </c>
      <c r="C332" s="2" t="s">
        <v>2240</v>
      </c>
      <c r="D332" s="2" t="s">
        <v>2241</v>
      </c>
      <c r="E332" s="2" t="s">
        <v>2242</v>
      </c>
    </row>
    <row r="333" spans="1:5" ht="12.75">
      <c r="A333" s="2" t="s">
        <v>2243</v>
      </c>
      <c r="B333" s="2" t="s">
        <v>2244</v>
      </c>
      <c r="C333" s="2" t="s">
        <v>2245</v>
      </c>
      <c r="D333" s="2" t="s">
        <v>2246</v>
      </c>
      <c r="E333" s="2" t="s">
        <v>2247</v>
      </c>
    </row>
    <row r="334" spans="1:5" ht="12.75">
      <c r="A334" s="2" t="s">
        <v>2248</v>
      </c>
      <c r="B334" s="2" t="s">
        <v>2249</v>
      </c>
      <c r="C334" s="2" t="s">
        <v>2250</v>
      </c>
      <c r="D334" s="2" t="s">
        <v>2251</v>
      </c>
      <c r="E334" s="2" t="s">
        <v>2252</v>
      </c>
    </row>
    <row r="335" spans="1:5" ht="12.75">
      <c r="A335" s="2" t="s">
        <v>2253</v>
      </c>
      <c r="B335" s="2" t="s">
        <v>2254</v>
      </c>
      <c r="C335" s="2" t="s">
        <v>2255</v>
      </c>
      <c r="D335" s="2" t="s">
        <v>2256</v>
      </c>
      <c r="E335" s="2" t="s">
        <v>2257</v>
      </c>
    </row>
    <row r="336" spans="1:5" ht="12.75">
      <c r="A336" s="2" t="s">
        <v>2258</v>
      </c>
      <c r="B336" s="2" t="s">
        <v>2259</v>
      </c>
      <c r="C336" s="2" t="s">
        <v>2260</v>
      </c>
      <c r="D336" s="2" t="s">
        <v>2261</v>
      </c>
      <c r="E336" s="2" t="s">
        <v>2262</v>
      </c>
    </row>
    <row r="337" spans="1:5" ht="12.75">
      <c r="A337" s="2" t="s">
        <v>2263</v>
      </c>
      <c r="B337" s="2" t="s">
        <v>2264</v>
      </c>
      <c r="C337" s="2" t="s">
        <v>2265</v>
      </c>
      <c r="D337" s="2" t="s">
        <v>2266</v>
      </c>
      <c r="E337" s="2" t="s">
        <v>2267</v>
      </c>
    </row>
    <row r="338" spans="1:5" ht="12.75">
      <c r="A338" s="2" t="s">
        <v>2268</v>
      </c>
      <c r="B338" s="2" t="s">
        <v>2269</v>
      </c>
      <c r="C338" s="2" t="s">
        <v>2270</v>
      </c>
      <c r="D338" s="2" t="s">
        <v>2271</v>
      </c>
      <c r="E338" s="2" t="s">
        <v>2272</v>
      </c>
    </row>
    <row r="339" spans="1:5" ht="12.75">
      <c r="A339" s="2" t="s">
        <v>2273</v>
      </c>
      <c r="B339" s="2" t="s">
        <v>2274</v>
      </c>
      <c r="C339" s="2" t="s">
        <v>2275</v>
      </c>
      <c r="D339" s="2" t="s">
        <v>2276</v>
      </c>
      <c r="E339" s="2" t="s">
        <v>2277</v>
      </c>
    </row>
    <row r="340" spans="1:5" ht="12.75">
      <c r="A340" s="2" t="s">
        <v>2278</v>
      </c>
      <c r="B340" s="2" t="s">
        <v>2279</v>
      </c>
      <c r="C340" s="2" t="s">
        <v>2280</v>
      </c>
      <c r="D340" s="2" t="s">
        <v>2281</v>
      </c>
      <c r="E340" s="2" t="s">
        <v>2282</v>
      </c>
    </row>
    <row r="341" spans="1:5" ht="12.75">
      <c r="A341" s="2" t="s">
        <v>2283</v>
      </c>
      <c r="B341" s="2" t="s">
        <v>2284</v>
      </c>
      <c r="C341" s="2" t="s">
        <v>2285</v>
      </c>
      <c r="D341" s="2" t="s">
        <v>2286</v>
      </c>
      <c r="E341" s="2" t="s">
        <v>2287</v>
      </c>
    </row>
    <row r="342" spans="1:5" ht="12.75">
      <c r="A342" s="2" t="s">
        <v>2288</v>
      </c>
      <c r="B342" s="2" t="s">
        <v>2289</v>
      </c>
      <c r="C342" s="2" t="s">
        <v>2290</v>
      </c>
      <c r="D342" s="2" t="s">
        <v>2291</v>
      </c>
      <c r="E342" s="2" t="s">
        <v>2292</v>
      </c>
    </row>
    <row r="343" spans="1:5" ht="12.75">
      <c r="A343" s="2" t="s">
        <v>2293</v>
      </c>
      <c r="B343" s="2" t="s">
        <v>2294</v>
      </c>
      <c r="C343" s="2" t="s">
        <v>2295</v>
      </c>
      <c r="D343" s="2" t="s">
        <v>2296</v>
      </c>
      <c r="E343" s="2" t="s">
        <v>2297</v>
      </c>
    </row>
    <row r="344" spans="1:5" ht="12.75">
      <c r="A344" s="2" t="s">
        <v>2298</v>
      </c>
      <c r="B344" s="2" t="s">
        <v>2299</v>
      </c>
      <c r="C344" s="2" t="s">
        <v>2300</v>
      </c>
      <c r="D344" s="2" t="s">
        <v>2301</v>
      </c>
      <c r="E344" s="2" t="s">
        <v>2302</v>
      </c>
    </row>
    <row r="345" spans="1:5" ht="12.75">
      <c r="A345" s="2" t="s">
        <v>2303</v>
      </c>
      <c r="B345" s="2" t="s">
        <v>2304</v>
      </c>
      <c r="C345" s="2" t="s">
        <v>2305</v>
      </c>
      <c r="D345" s="2" t="s">
        <v>2306</v>
      </c>
      <c r="E345" s="2" t="s">
        <v>2307</v>
      </c>
    </row>
    <row r="346" spans="1:5" ht="12.75">
      <c r="A346" s="2" t="s">
        <v>2308</v>
      </c>
      <c r="B346" s="2" t="s">
        <v>2309</v>
      </c>
      <c r="C346" s="2" t="s">
        <v>2310</v>
      </c>
      <c r="D346" s="2" t="s">
        <v>2311</v>
      </c>
      <c r="E346" s="2" t="s">
        <v>2312</v>
      </c>
    </row>
    <row r="347" spans="1:5" ht="12.75">
      <c r="A347" s="2" t="s">
        <v>2313</v>
      </c>
      <c r="B347" s="2" t="s">
        <v>2314</v>
      </c>
      <c r="C347" s="2" t="s">
        <v>2315</v>
      </c>
      <c r="D347" s="2" t="s">
        <v>2316</v>
      </c>
      <c r="E347" s="2" t="s">
        <v>2317</v>
      </c>
    </row>
    <row r="348" spans="1:5" ht="12.75">
      <c r="A348" s="2" t="s">
        <v>2318</v>
      </c>
      <c r="B348" s="2" t="s">
        <v>2319</v>
      </c>
      <c r="C348" s="2" t="s">
        <v>2320</v>
      </c>
      <c r="D348" s="2" t="s">
        <v>2321</v>
      </c>
      <c r="E348" s="2" t="s">
        <v>2322</v>
      </c>
    </row>
    <row r="349" spans="1:5" ht="12.75">
      <c r="A349" s="2" t="s">
        <v>2323</v>
      </c>
      <c r="B349" s="2" t="s">
        <v>2324</v>
      </c>
      <c r="C349" s="2" t="s">
        <v>2325</v>
      </c>
      <c r="D349" s="2" t="s">
        <v>2326</v>
      </c>
      <c r="E349" s="2" t="s">
        <v>2327</v>
      </c>
    </row>
    <row r="350" spans="1:5" ht="12.75">
      <c r="A350" s="2" t="s">
        <v>2328</v>
      </c>
      <c r="B350" s="2" t="s">
        <v>2329</v>
      </c>
      <c r="C350" s="2" t="s">
        <v>2330</v>
      </c>
      <c r="D350" s="2" t="s">
        <v>2331</v>
      </c>
      <c r="E350" s="2" t="s">
        <v>2332</v>
      </c>
    </row>
    <row r="351" spans="1:5" ht="12.75">
      <c r="A351" s="2" t="s">
        <v>2333</v>
      </c>
      <c r="B351" s="2" t="s">
        <v>2334</v>
      </c>
      <c r="C351" s="2" t="s">
        <v>2335</v>
      </c>
      <c r="D351" s="2" t="s">
        <v>2336</v>
      </c>
      <c r="E351" s="2" t="s">
        <v>2337</v>
      </c>
    </row>
    <row r="352" spans="1:5" ht="12.75">
      <c r="A352" s="2" t="s">
        <v>2338</v>
      </c>
      <c r="B352" s="2" t="s">
        <v>2339</v>
      </c>
      <c r="C352" s="2" t="s">
        <v>2340</v>
      </c>
      <c r="D352" s="2" t="s">
        <v>2341</v>
      </c>
      <c r="E352" s="2" t="s">
        <v>2342</v>
      </c>
    </row>
    <row r="353" spans="1:5" ht="12.75">
      <c r="A353" s="2" t="s">
        <v>2343</v>
      </c>
      <c r="B353" s="2" t="s">
        <v>2344</v>
      </c>
      <c r="C353" s="2" t="s">
        <v>2345</v>
      </c>
      <c r="D353" s="2" t="s">
        <v>2346</v>
      </c>
      <c r="E353" s="2" t="s">
        <v>2347</v>
      </c>
    </row>
    <row r="354" spans="1:5" ht="12.75">
      <c r="A354" s="2" t="s">
        <v>2348</v>
      </c>
      <c r="B354" s="2" t="s">
        <v>2349</v>
      </c>
      <c r="C354" s="2" t="s">
        <v>2350</v>
      </c>
      <c r="D354" s="2" t="s">
        <v>2351</v>
      </c>
      <c r="E354" s="2" t="s">
        <v>2352</v>
      </c>
    </row>
    <row r="355" spans="1:5" ht="12.75">
      <c r="A355" s="2" t="s">
        <v>2353</v>
      </c>
      <c r="B355" s="2" t="s">
        <v>2354</v>
      </c>
      <c r="C355" s="2" t="s">
        <v>2355</v>
      </c>
      <c r="D355" s="2" t="s">
        <v>2356</v>
      </c>
      <c r="E355" s="2" t="s">
        <v>2357</v>
      </c>
    </row>
    <row r="356" spans="1:5" ht="12.75">
      <c r="A356" s="2" t="s">
        <v>2358</v>
      </c>
      <c r="B356" s="2" t="s">
        <v>2359</v>
      </c>
      <c r="C356" s="2" t="s">
        <v>2360</v>
      </c>
      <c r="D356" s="2" t="s">
        <v>2361</v>
      </c>
      <c r="E356" s="2" t="s">
        <v>2362</v>
      </c>
    </row>
    <row r="357" spans="1:5" ht="12.75">
      <c r="A357" s="2" t="s">
        <v>2363</v>
      </c>
      <c r="B357" s="2" t="s">
        <v>2364</v>
      </c>
      <c r="C357" s="2" t="s">
        <v>2365</v>
      </c>
      <c r="D357" s="2" t="s">
        <v>2366</v>
      </c>
      <c r="E357" s="2" t="s">
        <v>2367</v>
      </c>
    </row>
    <row r="358" spans="1:5" ht="12.75">
      <c r="A358" s="2" t="s">
        <v>2368</v>
      </c>
      <c r="B358" s="2" t="s">
        <v>2369</v>
      </c>
      <c r="C358" s="2" t="s">
        <v>2370</v>
      </c>
      <c r="D358" s="2" t="s">
        <v>2371</v>
      </c>
      <c r="E358" s="2" t="s">
        <v>2372</v>
      </c>
    </row>
    <row r="359" spans="1:5" ht="12.75">
      <c r="A359" s="2" t="s">
        <v>2373</v>
      </c>
      <c r="B359" s="2" t="s">
        <v>2374</v>
      </c>
      <c r="C359" s="2" t="s">
        <v>2375</v>
      </c>
      <c r="D359" s="2" t="s">
        <v>2376</v>
      </c>
      <c r="E359" s="2" t="s">
        <v>2377</v>
      </c>
    </row>
    <row r="360" spans="1:5" ht="12.75">
      <c r="A360" s="2" t="s">
        <v>2378</v>
      </c>
      <c r="B360" s="2" t="s">
        <v>2379</v>
      </c>
      <c r="C360" s="2" t="s">
        <v>2380</v>
      </c>
      <c r="D360" s="2" t="s">
        <v>2381</v>
      </c>
      <c r="E360" s="2" t="s">
        <v>2382</v>
      </c>
    </row>
    <row r="361" spans="1:5" ht="12.75">
      <c r="A361" s="2" t="s">
        <v>2383</v>
      </c>
      <c r="B361" s="2" t="s">
        <v>2384</v>
      </c>
      <c r="C361" s="2" t="s">
        <v>2385</v>
      </c>
      <c r="D361" s="2" t="s">
        <v>2386</v>
      </c>
      <c r="E361" s="2" t="s">
        <v>2387</v>
      </c>
    </row>
    <row r="362" spans="1:5" ht="12.75">
      <c r="A362" s="2" t="s">
        <v>2388</v>
      </c>
      <c r="B362" s="2" t="s">
        <v>2389</v>
      </c>
      <c r="C362" s="2" t="s">
        <v>2390</v>
      </c>
      <c r="D362" s="2" t="s">
        <v>2391</v>
      </c>
      <c r="E362" s="2" t="s">
        <v>2392</v>
      </c>
    </row>
    <row r="363" spans="1:5" ht="12.75">
      <c r="A363" s="2" t="s">
        <v>2393</v>
      </c>
      <c r="B363" s="2" t="s">
        <v>2394</v>
      </c>
      <c r="C363" s="2" t="s">
        <v>2395</v>
      </c>
      <c r="D363" s="2" t="s">
        <v>2396</v>
      </c>
      <c r="E363" s="2" t="s">
        <v>2397</v>
      </c>
    </row>
    <row r="364" spans="1:5" ht="12.75">
      <c r="A364" s="2" t="s">
        <v>2398</v>
      </c>
      <c r="B364" s="2" t="s">
        <v>2399</v>
      </c>
      <c r="C364" s="2" t="s">
        <v>2400</v>
      </c>
      <c r="D364" s="2" t="s">
        <v>2401</v>
      </c>
      <c r="E364" s="2" t="s">
        <v>2402</v>
      </c>
    </row>
    <row r="365" spans="1:5" ht="12.75">
      <c r="A365" s="2" t="s">
        <v>2403</v>
      </c>
      <c r="B365" s="2" t="s">
        <v>2404</v>
      </c>
      <c r="C365" s="2" t="s">
        <v>2405</v>
      </c>
      <c r="D365" s="2" t="s">
        <v>2406</v>
      </c>
      <c r="E365" s="2" t="s">
        <v>2407</v>
      </c>
    </row>
    <row r="366" spans="1:5" ht="12.75">
      <c r="A366" s="2" t="s">
        <v>2408</v>
      </c>
      <c r="B366" s="2" t="s">
        <v>2409</v>
      </c>
      <c r="C366" s="2" t="s">
        <v>2410</v>
      </c>
      <c r="D366" s="2" t="s">
        <v>2411</v>
      </c>
      <c r="E366" s="2" t="s">
        <v>2412</v>
      </c>
    </row>
    <row r="367" spans="1:5" ht="12.75">
      <c r="A367" s="2" t="s">
        <v>2413</v>
      </c>
      <c r="B367" s="2" t="s">
        <v>2414</v>
      </c>
      <c r="C367" s="2" t="s">
        <v>2415</v>
      </c>
      <c r="D367" s="2" t="s">
        <v>2416</v>
      </c>
      <c r="E367" s="2" t="s">
        <v>2417</v>
      </c>
    </row>
    <row r="368" spans="1:5" ht="12.75">
      <c r="A368" s="2" t="s">
        <v>2418</v>
      </c>
      <c r="B368" s="2" t="s">
        <v>2419</v>
      </c>
      <c r="C368" s="2" t="s">
        <v>2420</v>
      </c>
      <c r="D368" s="2" t="s">
        <v>2421</v>
      </c>
      <c r="E368" s="2" t="s">
        <v>2422</v>
      </c>
    </row>
    <row r="369" spans="1:5" ht="12.75">
      <c r="A369" s="2" t="s">
        <v>2423</v>
      </c>
      <c r="B369" s="2" t="s">
        <v>2424</v>
      </c>
      <c r="C369" s="2" t="s">
        <v>2425</v>
      </c>
      <c r="D369" s="2" t="s">
        <v>2426</v>
      </c>
      <c r="E369" s="2" t="s">
        <v>2427</v>
      </c>
    </row>
    <row r="370" spans="1:5" ht="12.75">
      <c r="A370" s="2" t="s">
        <v>2428</v>
      </c>
      <c r="B370" s="2" t="s">
        <v>2429</v>
      </c>
      <c r="C370" s="2" t="s">
        <v>2430</v>
      </c>
      <c r="D370" s="2" t="s">
        <v>2431</v>
      </c>
      <c r="E370" s="2" t="s">
        <v>2432</v>
      </c>
    </row>
    <row r="371" spans="1:5" ht="12.75">
      <c r="A371" s="2" t="s">
        <v>2433</v>
      </c>
      <c r="B371" s="2" t="s">
        <v>2434</v>
      </c>
      <c r="C371" s="2" t="s">
        <v>2435</v>
      </c>
      <c r="D371" s="2" t="s">
        <v>2436</v>
      </c>
      <c r="E371" s="2" t="s">
        <v>2437</v>
      </c>
    </row>
    <row r="372" spans="1:5" ht="12.75">
      <c r="A372" s="2" t="s">
        <v>2438</v>
      </c>
      <c r="B372" s="2" t="s">
        <v>2439</v>
      </c>
      <c r="C372" s="2" t="s">
        <v>2440</v>
      </c>
      <c r="D372" s="2" t="s">
        <v>2441</v>
      </c>
      <c r="E372" s="2" t="s">
        <v>2442</v>
      </c>
    </row>
    <row r="373" spans="1:5" ht="12.75">
      <c r="A373" s="2" t="s">
        <v>2443</v>
      </c>
      <c r="B373" s="2" t="s">
        <v>2444</v>
      </c>
      <c r="C373" s="2" t="s">
        <v>2445</v>
      </c>
      <c r="D373" s="2" t="s">
        <v>2446</v>
      </c>
      <c r="E373" s="2" t="s">
        <v>2447</v>
      </c>
    </row>
    <row r="374" spans="1:5" ht="12.75">
      <c r="A374" s="2" t="s">
        <v>2448</v>
      </c>
      <c r="B374" s="2" t="s">
        <v>2449</v>
      </c>
      <c r="C374" s="2" t="s">
        <v>2450</v>
      </c>
      <c r="D374" s="2" t="s">
        <v>2451</v>
      </c>
      <c r="E374" s="2" t="s">
        <v>2452</v>
      </c>
    </row>
    <row r="375" spans="1:5" ht="12.75">
      <c r="A375" s="2" t="s">
        <v>2453</v>
      </c>
      <c r="B375" s="2" t="s">
        <v>2454</v>
      </c>
      <c r="C375" s="2" t="s">
        <v>2455</v>
      </c>
      <c r="D375" s="2" t="s">
        <v>2456</v>
      </c>
      <c r="E375" s="2" t="s">
        <v>2457</v>
      </c>
    </row>
    <row r="376" spans="1:5" ht="12.75">
      <c r="A376" s="2" t="s">
        <v>2458</v>
      </c>
      <c r="B376" s="2" t="s">
        <v>2459</v>
      </c>
      <c r="C376" s="2" t="s">
        <v>2460</v>
      </c>
      <c r="D376" s="2" t="s">
        <v>2461</v>
      </c>
      <c r="E376" s="2" t="s">
        <v>2462</v>
      </c>
    </row>
    <row r="377" spans="1:5" ht="12.75">
      <c r="A377" s="2" t="s">
        <v>2463</v>
      </c>
      <c r="B377" s="2" t="s">
        <v>2464</v>
      </c>
      <c r="C377" s="2" t="s">
        <v>2465</v>
      </c>
      <c r="D377" s="2" t="s">
        <v>2466</v>
      </c>
      <c r="E377" s="2" t="s">
        <v>2467</v>
      </c>
    </row>
    <row r="378" spans="1:5" ht="12.75">
      <c r="A378" s="2" t="s">
        <v>2468</v>
      </c>
      <c r="B378" s="2" t="s">
        <v>2469</v>
      </c>
      <c r="C378" s="2" t="s">
        <v>2470</v>
      </c>
      <c r="D378" s="2" t="s">
        <v>2471</v>
      </c>
      <c r="E378" s="2" t="s">
        <v>2472</v>
      </c>
    </row>
    <row r="379" spans="1:5" ht="12.75">
      <c r="A379" s="2" t="s">
        <v>2473</v>
      </c>
      <c r="B379" s="2" t="s">
        <v>2474</v>
      </c>
      <c r="C379" s="2" t="s">
        <v>2475</v>
      </c>
      <c r="D379" s="2" t="s">
        <v>2476</v>
      </c>
      <c r="E379" s="2" t="s">
        <v>2477</v>
      </c>
    </row>
    <row r="380" spans="1:5" ht="12.75">
      <c r="A380" s="2" t="s">
        <v>2478</v>
      </c>
      <c r="B380" s="2" t="s">
        <v>2479</v>
      </c>
      <c r="C380" s="2" t="s">
        <v>2480</v>
      </c>
      <c r="D380" s="2" t="s">
        <v>2481</v>
      </c>
      <c r="E380" s="2" t="s">
        <v>2482</v>
      </c>
    </row>
    <row r="381" spans="1:5" ht="12.75">
      <c r="A381" s="2" t="s">
        <v>2483</v>
      </c>
      <c r="B381" s="2" t="s">
        <v>2484</v>
      </c>
      <c r="C381" s="2" t="s">
        <v>2485</v>
      </c>
      <c r="D381" s="2" t="s">
        <v>2486</v>
      </c>
      <c r="E381" s="2" t="s">
        <v>2487</v>
      </c>
    </row>
    <row r="382" spans="1:5" ht="12.75">
      <c r="A382" s="2" t="s">
        <v>2488</v>
      </c>
      <c r="B382" s="2" t="s">
        <v>2489</v>
      </c>
      <c r="C382" s="2" t="s">
        <v>2490</v>
      </c>
      <c r="D382" s="2" t="s">
        <v>2491</v>
      </c>
      <c r="E382" s="2" t="s">
        <v>2492</v>
      </c>
    </row>
    <row r="383" spans="1:5" ht="12.75">
      <c r="A383" s="2" t="s">
        <v>2493</v>
      </c>
      <c r="B383" s="2" t="s">
        <v>2494</v>
      </c>
      <c r="C383" s="2" t="s">
        <v>2495</v>
      </c>
      <c r="D383" s="2" t="s">
        <v>2496</v>
      </c>
      <c r="E383" s="2" t="s">
        <v>2497</v>
      </c>
    </row>
    <row r="384" spans="1:5" ht="12.75">
      <c r="A384" s="2" t="s">
        <v>2498</v>
      </c>
      <c r="B384" s="2" t="s">
        <v>2499</v>
      </c>
      <c r="C384" s="2" t="s">
        <v>2500</v>
      </c>
      <c r="D384" s="2" t="s">
        <v>2501</v>
      </c>
      <c r="E384" s="2" t="s">
        <v>2502</v>
      </c>
    </row>
    <row r="385" spans="1:5" ht="12.75">
      <c r="A385" s="2" t="s">
        <v>2503</v>
      </c>
      <c r="B385" s="2" t="s">
        <v>2504</v>
      </c>
      <c r="C385" s="2" t="s">
        <v>2505</v>
      </c>
      <c r="D385" s="2" t="s">
        <v>2506</v>
      </c>
      <c r="E385" s="2" t="s">
        <v>2507</v>
      </c>
    </row>
    <row r="386" spans="1:5" ht="12.75">
      <c r="A386" s="2" t="s">
        <v>2508</v>
      </c>
      <c r="B386" s="2" t="s">
        <v>2509</v>
      </c>
      <c r="C386" s="2" t="s">
        <v>2510</v>
      </c>
      <c r="D386" s="2" t="s">
        <v>2511</v>
      </c>
      <c r="E386" s="2" t="s">
        <v>2512</v>
      </c>
    </row>
    <row r="387" spans="1:5" ht="12.75">
      <c r="A387" s="2" t="s">
        <v>2513</v>
      </c>
      <c r="B387" s="2" t="s">
        <v>1155</v>
      </c>
      <c r="C387" s="2" t="s">
        <v>1156</v>
      </c>
      <c r="D387" s="2" t="s">
        <v>1157</v>
      </c>
      <c r="E387" s="2" t="s">
        <v>1158</v>
      </c>
    </row>
    <row r="388" spans="1:5" ht="12.75">
      <c r="A388" s="2" t="s">
        <v>2514</v>
      </c>
      <c r="B388" s="2" t="s">
        <v>1155</v>
      </c>
      <c r="C388" s="2" t="s">
        <v>1160</v>
      </c>
      <c r="D388" s="2" t="s">
        <v>1161</v>
      </c>
      <c r="E388" s="2" t="s">
        <v>1162</v>
      </c>
    </row>
    <row r="389" spans="1:5" ht="12.75">
      <c r="A389" s="2" t="s">
        <v>2515</v>
      </c>
      <c r="B389" s="2" t="s">
        <v>1155</v>
      </c>
      <c r="C389" s="2" t="s">
        <v>1164</v>
      </c>
      <c r="D389" s="2" t="s">
        <v>1165</v>
      </c>
      <c r="E389" s="2" t="s">
        <v>1166</v>
      </c>
    </row>
    <row r="390" spans="1:5" ht="12.75">
      <c r="A390" s="2" t="s">
        <v>2516</v>
      </c>
      <c r="B390" s="2" t="s">
        <v>1155</v>
      </c>
      <c r="C390" s="2" t="s">
        <v>1168</v>
      </c>
      <c r="D390" s="2" t="s">
        <v>1169</v>
      </c>
      <c r="E390" s="2" t="s">
        <v>1170</v>
      </c>
    </row>
    <row r="391" spans="1:5" ht="12.75">
      <c r="A391" s="2" t="s">
        <v>2517</v>
      </c>
      <c r="B391" s="2" t="s">
        <v>1155</v>
      </c>
      <c r="C391" s="2" t="s">
        <v>1172</v>
      </c>
      <c r="D391" s="2" t="s">
        <v>1155</v>
      </c>
      <c r="E391" s="2" t="s">
        <v>1155</v>
      </c>
    </row>
    <row r="392" spans="1:5" ht="12.75">
      <c r="A392" s="2" t="s">
        <v>2518</v>
      </c>
      <c r="B392" s="2" t="s">
        <v>1155</v>
      </c>
      <c r="C392" s="2" t="s">
        <v>1172</v>
      </c>
      <c r="D392" s="2" t="s">
        <v>1155</v>
      </c>
      <c r="E392" s="2" t="s">
        <v>1155</v>
      </c>
    </row>
    <row r="393" spans="1:5" ht="12.75">
      <c r="A393" s="2" t="s">
        <v>2519</v>
      </c>
      <c r="B393" s="2" t="s">
        <v>1155</v>
      </c>
      <c r="C393" s="2" t="s">
        <v>1175</v>
      </c>
      <c r="D393" s="2" t="s">
        <v>1155</v>
      </c>
      <c r="E393" s="2" t="s">
        <v>1155</v>
      </c>
    </row>
    <row r="394" spans="1:5" ht="12.75">
      <c r="A394" s="2" t="s">
        <v>2520</v>
      </c>
      <c r="B394" s="2" t="s">
        <v>1155</v>
      </c>
      <c r="C394" s="2" t="s">
        <v>1175</v>
      </c>
      <c r="D394" s="2" t="s">
        <v>1155</v>
      </c>
      <c r="E394" s="2" t="s">
        <v>1155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183"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40" customFormat="1" ht="15" customHeight="1">
      <c r="A1" s="56" t="s">
        <v>1</v>
      </c>
      <c r="B1" s="58"/>
      <c r="C1" s="156"/>
      <c r="D1" s="157" t="s">
        <v>2</v>
      </c>
      <c r="E1" s="158"/>
      <c r="F1"/>
      <c r="G1"/>
    </row>
    <row r="2" spans="1:5" ht="15" customHeight="1">
      <c r="A2" s="159" t="s">
        <v>3</v>
      </c>
      <c r="B2" s="159" t="s">
        <v>4</v>
      </c>
      <c r="C2" s="159" t="s">
        <v>5</v>
      </c>
      <c r="D2" s="159" t="s">
        <v>6</v>
      </c>
      <c r="E2" s="160" t="s">
        <v>7</v>
      </c>
    </row>
    <row r="3" spans="1:5" ht="15" customHeight="1">
      <c r="A3" s="161" t="s">
        <v>8</v>
      </c>
      <c r="B3" s="162" t="s">
        <v>9</v>
      </c>
      <c r="C3" s="163" t="s">
        <v>10</v>
      </c>
      <c r="D3" s="163" t="s">
        <v>11</v>
      </c>
      <c r="E3" s="163" t="s">
        <v>12</v>
      </c>
    </row>
    <row r="4" spans="1:5" ht="15" customHeight="1">
      <c r="A4" s="164"/>
      <c r="B4" s="162" t="s">
        <v>13</v>
      </c>
      <c r="C4" s="163" t="s">
        <v>14</v>
      </c>
      <c r="D4" s="163" t="s">
        <v>15</v>
      </c>
      <c r="E4" s="163" t="s">
        <v>16</v>
      </c>
    </row>
    <row r="5" spans="1:5" ht="15" customHeight="1">
      <c r="A5" s="164"/>
      <c r="B5" s="162" t="s">
        <v>17</v>
      </c>
      <c r="C5" s="163" t="s">
        <v>18</v>
      </c>
      <c r="D5" s="163" t="s">
        <v>19</v>
      </c>
      <c r="E5" s="163" t="s">
        <v>20</v>
      </c>
    </row>
    <row r="6" spans="1:5" ht="15" customHeight="1">
      <c r="A6" s="164"/>
      <c r="B6" s="162" t="s">
        <v>21</v>
      </c>
      <c r="C6" s="163" t="s">
        <v>22</v>
      </c>
      <c r="D6" s="163" t="s">
        <v>23</v>
      </c>
      <c r="E6" s="163" t="s">
        <v>24</v>
      </c>
    </row>
    <row r="7" spans="1:5" ht="15" customHeight="1">
      <c r="A7" s="164"/>
      <c r="B7" s="162" t="s">
        <v>25</v>
      </c>
      <c r="C7" s="163" t="s">
        <v>26</v>
      </c>
      <c r="D7" s="163" t="s">
        <v>27</v>
      </c>
      <c r="E7" s="163" t="s">
        <v>28</v>
      </c>
    </row>
    <row r="8" spans="1:5" ht="15" customHeight="1">
      <c r="A8" s="164"/>
      <c r="B8" s="162" t="s">
        <v>29</v>
      </c>
      <c r="C8" s="163" t="s">
        <v>30</v>
      </c>
      <c r="D8" s="163" t="s">
        <v>31</v>
      </c>
      <c r="E8" s="163" t="s">
        <v>32</v>
      </c>
    </row>
    <row r="9" spans="1:5" ht="15" customHeight="1">
      <c r="A9" s="164"/>
      <c r="B9" s="162" t="s">
        <v>33</v>
      </c>
      <c r="C9" s="163" t="s">
        <v>34</v>
      </c>
      <c r="D9" s="163" t="s">
        <v>35</v>
      </c>
      <c r="E9" s="163" t="s">
        <v>36</v>
      </c>
    </row>
    <row r="10" spans="1:5" ht="15" customHeight="1">
      <c r="A10" s="164"/>
      <c r="B10" s="162" t="s">
        <v>37</v>
      </c>
      <c r="C10" s="163" t="s">
        <v>38</v>
      </c>
      <c r="D10" s="163" t="s">
        <v>39</v>
      </c>
      <c r="E10" s="163" t="s">
        <v>40</v>
      </c>
    </row>
    <row r="11" spans="1:5" ht="15" customHeight="1">
      <c r="A11" s="164"/>
      <c r="B11" s="162" t="s">
        <v>41</v>
      </c>
      <c r="C11" s="163" t="s">
        <v>42</v>
      </c>
      <c r="D11" s="163" t="s">
        <v>43</v>
      </c>
      <c r="E11" s="163" t="s">
        <v>44</v>
      </c>
    </row>
    <row r="12" spans="1:5" ht="15" customHeight="1">
      <c r="A12" s="164"/>
      <c r="B12" s="162" t="s">
        <v>45</v>
      </c>
      <c r="C12" s="163" t="s">
        <v>46</v>
      </c>
      <c r="D12" s="163" t="s">
        <v>47</v>
      </c>
      <c r="E12" s="163" t="s">
        <v>48</v>
      </c>
    </row>
    <row r="13" spans="1:5" ht="15" customHeight="1">
      <c r="A13" s="164"/>
      <c r="B13" s="162" t="s">
        <v>49</v>
      </c>
      <c r="C13" s="163" t="s">
        <v>50</v>
      </c>
      <c r="D13" s="163" t="s">
        <v>51</v>
      </c>
      <c r="E13" s="163" t="s">
        <v>52</v>
      </c>
    </row>
    <row r="14" spans="1:5" ht="15" customHeight="1">
      <c r="A14" s="164"/>
      <c r="B14" s="162" t="s">
        <v>53</v>
      </c>
      <c r="C14" s="163" t="s">
        <v>54</v>
      </c>
      <c r="D14" s="163" t="s">
        <v>55</v>
      </c>
      <c r="E14" s="163" t="s">
        <v>56</v>
      </c>
    </row>
    <row r="15" spans="1:5" ht="15" customHeight="1">
      <c r="A15" s="164"/>
      <c r="B15" s="162" t="s">
        <v>57</v>
      </c>
      <c r="C15" s="163" t="s">
        <v>58</v>
      </c>
      <c r="D15" s="163" t="s">
        <v>59</v>
      </c>
      <c r="E15" s="163" t="s">
        <v>60</v>
      </c>
    </row>
    <row r="16" spans="1:5" ht="15" customHeight="1">
      <c r="A16" s="164"/>
      <c r="B16" s="162" t="s">
        <v>61</v>
      </c>
      <c r="C16" s="163" t="s">
        <v>62</v>
      </c>
      <c r="D16" s="163" t="s">
        <v>63</v>
      </c>
      <c r="E16" s="163" t="s">
        <v>64</v>
      </c>
    </row>
    <row r="17" spans="1:5" ht="15" customHeight="1">
      <c r="A17" s="164"/>
      <c r="B17" s="162" t="s">
        <v>65</v>
      </c>
      <c r="C17" s="163" t="s">
        <v>66</v>
      </c>
      <c r="D17" s="163" t="s">
        <v>67</v>
      </c>
      <c r="E17" s="163" t="s">
        <v>68</v>
      </c>
    </row>
    <row r="18" spans="1:5" ht="15" customHeight="1">
      <c r="A18" s="164"/>
      <c r="B18" s="162" t="s">
        <v>69</v>
      </c>
      <c r="C18" s="163" t="s">
        <v>70</v>
      </c>
      <c r="D18" s="163" t="s">
        <v>71</v>
      </c>
      <c r="E18" s="163" t="s">
        <v>72</v>
      </c>
    </row>
    <row r="19" spans="1:5" ht="15" customHeight="1">
      <c r="A19" s="164"/>
      <c r="B19" s="162" t="s">
        <v>73</v>
      </c>
      <c r="C19" s="163" t="s">
        <v>74</v>
      </c>
      <c r="D19" s="163" t="s">
        <v>75</v>
      </c>
      <c r="E19" s="163" t="s">
        <v>76</v>
      </c>
    </row>
    <row r="20" spans="1:5" ht="15" customHeight="1">
      <c r="A20" s="164"/>
      <c r="B20" s="162" t="s">
        <v>77</v>
      </c>
      <c r="C20" s="163" t="s">
        <v>78</v>
      </c>
      <c r="D20" s="163" t="s">
        <v>79</v>
      </c>
      <c r="E20" s="163" t="s">
        <v>80</v>
      </c>
    </row>
    <row r="21" spans="1:5" ht="15" customHeight="1">
      <c r="A21" s="164"/>
      <c r="B21" s="162" t="s">
        <v>81</v>
      </c>
      <c r="C21" s="163" t="s">
        <v>82</v>
      </c>
      <c r="D21" s="163" t="s">
        <v>83</v>
      </c>
      <c r="E21" s="163" t="s">
        <v>84</v>
      </c>
    </row>
    <row r="22" spans="1:5" ht="15" customHeight="1">
      <c r="A22" s="164"/>
      <c r="B22" s="162" t="s">
        <v>85</v>
      </c>
      <c r="C22" s="163" t="s">
        <v>86</v>
      </c>
      <c r="D22" s="163" t="s">
        <v>87</v>
      </c>
      <c r="E22" s="163" t="s">
        <v>88</v>
      </c>
    </row>
    <row r="23" spans="1:5" ht="15" customHeight="1">
      <c r="A23" s="164"/>
      <c r="B23" s="162" t="s">
        <v>89</v>
      </c>
      <c r="C23" s="163" t="s">
        <v>90</v>
      </c>
      <c r="D23" s="163" t="s">
        <v>91</v>
      </c>
      <c r="E23" s="163" t="s">
        <v>92</v>
      </c>
    </row>
    <row r="24" spans="1:5" ht="15" customHeight="1">
      <c r="A24" s="164"/>
      <c r="B24" s="162" t="s">
        <v>93</v>
      </c>
      <c r="C24" s="163" t="s">
        <v>94</v>
      </c>
      <c r="D24" s="163" t="s">
        <v>95</v>
      </c>
      <c r="E24" s="163" t="s">
        <v>96</v>
      </c>
    </row>
    <row r="25" spans="1:5" ht="15" customHeight="1">
      <c r="A25" s="164"/>
      <c r="B25" s="162" t="s">
        <v>97</v>
      </c>
      <c r="C25" s="163" t="s">
        <v>98</v>
      </c>
      <c r="D25" s="163" t="s">
        <v>99</v>
      </c>
      <c r="E25" s="163" t="s">
        <v>100</v>
      </c>
    </row>
    <row r="26" spans="1:5" ht="15" customHeight="1">
      <c r="A26" s="164"/>
      <c r="B26" s="162" t="s">
        <v>101</v>
      </c>
      <c r="C26" s="163" t="s">
        <v>102</v>
      </c>
      <c r="D26" s="163" t="s">
        <v>103</v>
      </c>
      <c r="E26" s="163" t="s">
        <v>104</v>
      </c>
    </row>
    <row r="27" spans="1:5" ht="15" customHeight="1">
      <c r="A27" s="164"/>
      <c r="B27" s="162" t="s">
        <v>105</v>
      </c>
      <c r="C27" s="163" t="s">
        <v>106</v>
      </c>
      <c r="D27" s="163" t="s">
        <v>107</v>
      </c>
      <c r="E27" s="163" t="s">
        <v>108</v>
      </c>
    </row>
    <row r="28" spans="1:5" ht="15" customHeight="1">
      <c r="A28" s="164"/>
      <c r="B28" s="162" t="s">
        <v>109</v>
      </c>
      <c r="C28" s="163" t="s">
        <v>110</v>
      </c>
      <c r="D28" s="163" t="s">
        <v>111</v>
      </c>
      <c r="E28" s="163" t="s">
        <v>112</v>
      </c>
    </row>
    <row r="29" spans="1:5" ht="15" customHeight="1">
      <c r="A29" s="164"/>
      <c r="B29" s="162" t="s">
        <v>113</v>
      </c>
      <c r="C29" s="163" t="s">
        <v>114</v>
      </c>
      <c r="D29" s="163" t="s">
        <v>115</v>
      </c>
      <c r="E29" s="163" t="s">
        <v>116</v>
      </c>
    </row>
    <row r="30" spans="1:5" ht="15" customHeight="1">
      <c r="A30" s="164"/>
      <c r="B30" s="162" t="s">
        <v>117</v>
      </c>
      <c r="C30" s="163" t="s">
        <v>118</v>
      </c>
      <c r="D30" s="163" t="s">
        <v>119</v>
      </c>
      <c r="E30" s="163" t="s">
        <v>120</v>
      </c>
    </row>
    <row r="31" spans="1:5" ht="15" customHeight="1">
      <c r="A31" s="164"/>
      <c r="B31" s="162" t="s">
        <v>121</v>
      </c>
      <c r="C31" s="163" t="s">
        <v>122</v>
      </c>
      <c r="D31" s="163" t="s">
        <v>123</v>
      </c>
      <c r="E31" s="163" t="s">
        <v>124</v>
      </c>
    </row>
    <row r="32" spans="1:5" ht="15" customHeight="1">
      <c r="A32" s="164"/>
      <c r="B32" s="162" t="s">
        <v>125</v>
      </c>
      <c r="C32" s="163" t="s">
        <v>126</v>
      </c>
      <c r="D32" s="163" t="s">
        <v>127</v>
      </c>
      <c r="E32" s="163" t="s">
        <v>128</v>
      </c>
    </row>
    <row r="33" spans="1:5" ht="15" customHeight="1">
      <c r="A33" s="164"/>
      <c r="B33" s="162" t="s">
        <v>129</v>
      </c>
      <c r="C33" s="163" t="s">
        <v>130</v>
      </c>
      <c r="D33" s="163" t="s">
        <v>131</v>
      </c>
      <c r="E33" s="163" t="s">
        <v>132</v>
      </c>
    </row>
    <row r="34" spans="1:5" ht="15" customHeight="1">
      <c r="A34" s="164"/>
      <c r="B34" s="162" t="s">
        <v>133</v>
      </c>
      <c r="C34" s="163" t="s">
        <v>134</v>
      </c>
      <c r="D34" s="163" t="s">
        <v>135</v>
      </c>
      <c r="E34" s="163" t="s">
        <v>136</v>
      </c>
    </row>
    <row r="35" spans="1:5" ht="15" customHeight="1">
      <c r="A35" s="164"/>
      <c r="B35" s="162" t="s">
        <v>137</v>
      </c>
      <c r="C35" s="163" t="s">
        <v>138</v>
      </c>
      <c r="D35" s="163" t="s">
        <v>139</v>
      </c>
      <c r="E35" s="163" t="s">
        <v>140</v>
      </c>
    </row>
    <row r="36" spans="1:5" ht="15" customHeight="1">
      <c r="A36" s="164"/>
      <c r="B36" s="162" t="s">
        <v>141</v>
      </c>
      <c r="C36" s="163" t="s">
        <v>142</v>
      </c>
      <c r="D36" s="163" t="s">
        <v>143</v>
      </c>
      <c r="E36" s="163" t="s">
        <v>144</v>
      </c>
    </row>
    <row r="37" spans="1:5" ht="15" customHeight="1">
      <c r="A37" s="164"/>
      <c r="B37" s="162" t="s">
        <v>145</v>
      </c>
      <c r="C37" s="163" t="s">
        <v>146</v>
      </c>
      <c r="D37" s="163" t="s">
        <v>147</v>
      </c>
      <c r="E37" s="163" t="s">
        <v>148</v>
      </c>
    </row>
    <row r="38" spans="1:5" ht="15" customHeight="1">
      <c r="A38" s="164"/>
      <c r="B38" s="162" t="s">
        <v>149</v>
      </c>
      <c r="C38" s="163" t="s">
        <v>150</v>
      </c>
      <c r="D38" s="163" t="s">
        <v>151</v>
      </c>
      <c r="E38" s="163" t="s">
        <v>152</v>
      </c>
    </row>
    <row r="39" spans="1:5" ht="15" customHeight="1">
      <c r="A39" s="164"/>
      <c r="B39" s="162" t="s">
        <v>153</v>
      </c>
      <c r="C39" s="163" t="s">
        <v>154</v>
      </c>
      <c r="D39" s="163" t="s">
        <v>155</v>
      </c>
      <c r="E39" s="163" t="s">
        <v>156</v>
      </c>
    </row>
    <row r="40" spans="1:5" ht="15" customHeight="1">
      <c r="A40" s="164"/>
      <c r="B40" s="162" t="s">
        <v>157</v>
      </c>
      <c r="C40" s="163" t="s">
        <v>158</v>
      </c>
      <c r="D40" s="163" t="s">
        <v>159</v>
      </c>
      <c r="E40" s="163" t="s">
        <v>160</v>
      </c>
    </row>
    <row r="41" spans="1:5" ht="15" customHeight="1">
      <c r="A41" s="164"/>
      <c r="B41" s="162" t="s">
        <v>161</v>
      </c>
      <c r="C41" s="163" t="s">
        <v>162</v>
      </c>
      <c r="D41" s="163" t="s">
        <v>163</v>
      </c>
      <c r="E41" s="163" t="s">
        <v>164</v>
      </c>
    </row>
    <row r="42" spans="1:5" ht="15" customHeight="1">
      <c r="A42" s="164"/>
      <c r="B42" s="162" t="s">
        <v>165</v>
      </c>
      <c r="C42" s="163" t="s">
        <v>166</v>
      </c>
      <c r="D42" s="163" t="s">
        <v>167</v>
      </c>
      <c r="E42" s="163" t="s">
        <v>168</v>
      </c>
    </row>
    <row r="43" spans="1:5" ht="15" customHeight="1">
      <c r="A43" s="164"/>
      <c r="B43" s="162" t="s">
        <v>169</v>
      </c>
      <c r="C43" s="163" t="s">
        <v>170</v>
      </c>
      <c r="D43" s="163" t="s">
        <v>171</v>
      </c>
      <c r="E43" s="163" t="s">
        <v>172</v>
      </c>
    </row>
    <row r="44" spans="1:5" ht="15" customHeight="1">
      <c r="A44" s="164"/>
      <c r="B44" s="162" t="s">
        <v>173</v>
      </c>
      <c r="C44" s="163" t="s">
        <v>174</v>
      </c>
      <c r="D44" s="163" t="s">
        <v>175</v>
      </c>
      <c r="E44" s="163" t="s">
        <v>176</v>
      </c>
    </row>
    <row r="45" spans="1:5" ht="15" customHeight="1">
      <c r="A45" s="164"/>
      <c r="B45" s="162" t="s">
        <v>177</v>
      </c>
      <c r="C45" s="163" t="s">
        <v>178</v>
      </c>
      <c r="D45" s="163" t="s">
        <v>179</v>
      </c>
      <c r="E45" s="163" t="s">
        <v>180</v>
      </c>
    </row>
    <row r="46" spans="1:5" ht="15" customHeight="1">
      <c r="A46" s="164"/>
      <c r="B46" s="162" t="s">
        <v>181</v>
      </c>
      <c r="C46" s="163" t="s">
        <v>182</v>
      </c>
      <c r="D46" s="163" t="s">
        <v>183</v>
      </c>
      <c r="E46" s="163" t="s">
        <v>184</v>
      </c>
    </row>
    <row r="47" spans="1:5" ht="15" customHeight="1">
      <c r="A47" s="164"/>
      <c r="B47" s="162" t="s">
        <v>185</v>
      </c>
      <c r="C47" s="163" t="s">
        <v>186</v>
      </c>
      <c r="D47" s="163" t="s">
        <v>187</v>
      </c>
      <c r="E47" s="163" t="s">
        <v>188</v>
      </c>
    </row>
    <row r="48" spans="1:5" ht="15" customHeight="1">
      <c r="A48" s="164"/>
      <c r="B48" s="162" t="s">
        <v>189</v>
      </c>
      <c r="C48" s="163" t="s">
        <v>190</v>
      </c>
      <c r="D48" s="163" t="s">
        <v>191</v>
      </c>
      <c r="E48" s="163" t="s">
        <v>192</v>
      </c>
    </row>
    <row r="49" spans="1:5" ht="15" customHeight="1">
      <c r="A49" s="164"/>
      <c r="B49" s="162" t="s">
        <v>193</v>
      </c>
      <c r="C49" s="163" t="s">
        <v>194</v>
      </c>
      <c r="D49" s="163" t="s">
        <v>195</v>
      </c>
      <c r="E49" s="163" t="s">
        <v>196</v>
      </c>
    </row>
    <row r="50" spans="1:5" ht="15" customHeight="1">
      <c r="A50" s="164"/>
      <c r="B50" s="162" t="s">
        <v>197</v>
      </c>
      <c r="C50" s="163" t="s">
        <v>198</v>
      </c>
      <c r="D50" s="163" t="s">
        <v>199</v>
      </c>
      <c r="E50" s="163" t="s">
        <v>200</v>
      </c>
    </row>
    <row r="51" spans="1:5" ht="15" customHeight="1">
      <c r="A51" s="164"/>
      <c r="B51" s="162" t="s">
        <v>201</v>
      </c>
      <c r="C51" s="163" t="s">
        <v>202</v>
      </c>
      <c r="D51" s="163" t="s">
        <v>203</v>
      </c>
      <c r="E51" s="163" t="s">
        <v>204</v>
      </c>
    </row>
    <row r="52" spans="1:5" ht="15" customHeight="1">
      <c r="A52" s="164"/>
      <c r="B52" s="162" t="s">
        <v>205</v>
      </c>
      <c r="C52" s="163" t="s">
        <v>206</v>
      </c>
      <c r="D52" s="163" t="s">
        <v>207</v>
      </c>
      <c r="E52" s="163" t="s">
        <v>208</v>
      </c>
    </row>
    <row r="53" spans="1:5" ht="15" customHeight="1">
      <c r="A53" s="164"/>
      <c r="B53" s="165" t="s">
        <v>209</v>
      </c>
      <c r="C53" s="166" t="s">
        <v>210</v>
      </c>
      <c r="D53" s="166" t="s">
        <v>211</v>
      </c>
      <c r="E53" s="166" t="s">
        <v>212</v>
      </c>
    </row>
    <row r="54" spans="1:5" ht="15" customHeight="1">
      <c r="A54" s="164"/>
      <c r="B54" s="165" t="s">
        <v>213</v>
      </c>
      <c r="C54" s="166" t="s">
        <v>214</v>
      </c>
      <c r="D54" s="166" t="s">
        <v>215</v>
      </c>
      <c r="E54" s="166" t="s">
        <v>216</v>
      </c>
    </row>
    <row r="55" spans="1:5" ht="15" customHeight="1">
      <c r="A55" s="164"/>
      <c r="B55" s="162" t="s">
        <v>217</v>
      </c>
      <c r="C55" s="163" t="s">
        <v>218</v>
      </c>
      <c r="D55" s="163" t="s">
        <v>219</v>
      </c>
      <c r="E55" s="163" t="s">
        <v>220</v>
      </c>
    </row>
    <row r="56" spans="1:5" ht="15" customHeight="1">
      <c r="A56" s="164"/>
      <c r="B56" s="162" t="s">
        <v>221</v>
      </c>
      <c r="C56" s="163" t="s">
        <v>222</v>
      </c>
      <c r="D56" s="163" t="s">
        <v>223</v>
      </c>
      <c r="E56" s="163" t="s">
        <v>224</v>
      </c>
    </row>
    <row r="57" spans="1:5" ht="15" customHeight="1">
      <c r="A57" s="164"/>
      <c r="B57" s="162" t="s">
        <v>225</v>
      </c>
      <c r="C57" s="163" t="s">
        <v>226</v>
      </c>
      <c r="D57" s="163" t="s">
        <v>227</v>
      </c>
      <c r="E57" s="163" t="s">
        <v>228</v>
      </c>
    </row>
    <row r="58" spans="1:5" ht="15" customHeight="1">
      <c r="A58" s="164"/>
      <c r="B58" s="162" t="s">
        <v>229</v>
      </c>
      <c r="C58" s="163" t="s">
        <v>230</v>
      </c>
      <c r="D58" s="163" t="s">
        <v>231</v>
      </c>
      <c r="E58" s="163" t="s">
        <v>232</v>
      </c>
    </row>
    <row r="59" spans="1:5" ht="15" customHeight="1">
      <c r="A59" s="164"/>
      <c r="B59" s="162" t="s">
        <v>233</v>
      </c>
      <c r="C59" s="163" t="s">
        <v>234</v>
      </c>
      <c r="D59" s="163" t="s">
        <v>235</v>
      </c>
      <c r="E59" s="163" t="s">
        <v>236</v>
      </c>
    </row>
    <row r="60" spans="1:5" ht="15" customHeight="1">
      <c r="A60" s="164"/>
      <c r="B60" s="162" t="s">
        <v>237</v>
      </c>
      <c r="C60" s="163" t="s">
        <v>238</v>
      </c>
      <c r="D60" s="163" t="s">
        <v>239</v>
      </c>
      <c r="E60" s="163" t="s">
        <v>240</v>
      </c>
    </row>
    <row r="61" spans="1:5" ht="15" customHeight="1">
      <c r="A61" s="164"/>
      <c r="B61" s="162" t="s">
        <v>241</v>
      </c>
      <c r="C61" s="163" t="s">
        <v>242</v>
      </c>
      <c r="D61" s="163" t="s">
        <v>243</v>
      </c>
      <c r="E61" s="163" t="s">
        <v>244</v>
      </c>
    </row>
    <row r="62" spans="1:5" ht="15" customHeight="1">
      <c r="A62" s="164"/>
      <c r="B62" s="162" t="s">
        <v>245</v>
      </c>
      <c r="C62" s="163" t="s">
        <v>246</v>
      </c>
      <c r="D62" s="163" t="s">
        <v>247</v>
      </c>
      <c r="E62" s="163" t="s">
        <v>248</v>
      </c>
    </row>
    <row r="63" spans="1:5" ht="15" customHeight="1">
      <c r="A63" s="164"/>
      <c r="B63" s="162" t="s">
        <v>249</v>
      </c>
      <c r="C63" s="163" t="s">
        <v>250</v>
      </c>
      <c r="D63" s="163" t="s">
        <v>251</v>
      </c>
      <c r="E63" s="163" t="s">
        <v>252</v>
      </c>
    </row>
    <row r="64" spans="1:5" ht="15" customHeight="1">
      <c r="A64" s="164"/>
      <c r="B64" s="162" t="s">
        <v>253</v>
      </c>
      <c r="C64" s="163" t="s">
        <v>254</v>
      </c>
      <c r="D64" s="163" t="s">
        <v>255</v>
      </c>
      <c r="E64" s="163" t="s">
        <v>256</v>
      </c>
    </row>
    <row r="65" spans="1:5" ht="15" customHeight="1">
      <c r="A65" s="164"/>
      <c r="B65" s="162" t="s">
        <v>257</v>
      </c>
      <c r="C65" s="163" t="s">
        <v>258</v>
      </c>
      <c r="D65" s="163" t="s">
        <v>259</v>
      </c>
      <c r="E65" s="163" t="s">
        <v>260</v>
      </c>
    </row>
    <row r="66" spans="1:5" ht="15" customHeight="1">
      <c r="A66" s="164"/>
      <c r="B66" s="162" t="s">
        <v>261</v>
      </c>
      <c r="C66" s="163" t="s">
        <v>262</v>
      </c>
      <c r="D66" s="163" t="s">
        <v>263</v>
      </c>
      <c r="E66" s="163" t="s">
        <v>264</v>
      </c>
    </row>
    <row r="67" spans="1:5" ht="15" customHeight="1">
      <c r="A67" s="164"/>
      <c r="B67" s="162" t="s">
        <v>265</v>
      </c>
      <c r="C67" s="163" t="s">
        <v>266</v>
      </c>
      <c r="D67" s="163" t="s">
        <v>267</v>
      </c>
      <c r="E67" s="163" t="s">
        <v>268</v>
      </c>
    </row>
    <row r="68" spans="1:5" ht="15" customHeight="1">
      <c r="A68" s="164"/>
      <c r="B68" s="162" t="s">
        <v>269</v>
      </c>
      <c r="C68" s="163" t="s">
        <v>270</v>
      </c>
      <c r="D68" s="163" t="s">
        <v>271</v>
      </c>
      <c r="E68" s="163" t="s">
        <v>272</v>
      </c>
    </row>
    <row r="69" spans="1:5" ht="15" customHeight="1">
      <c r="A69" s="164"/>
      <c r="B69" s="162" t="s">
        <v>273</v>
      </c>
      <c r="C69" s="163" t="s">
        <v>274</v>
      </c>
      <c r="D69" s="163" t="s">
        <v>275</v>
      </c>
      <c r="E69" s="163" t="s">
        <v>276</v>
      </c>
    </row>
    <row r="70" spans="1:5" ht="15" customHeight="1">
      <c r="A70" s="164"/>
      <c r="B70" s="162" t="s">
        <v>277</v>
      </c>
      <c r="C70" s="163" t="s">
        <v>278</v>
      </c>
      <c r="D70" s="163" t="s">
        <v>279</v>
      </c>
      <c r="E70" s="163" t="s">
        <v>280</v>
      </c>
    </row>
    <row r="71" spans="1:5" ht="15" customHeight="1">
      <c r="A71" s="164"/>
      <c r="B71" s="162" t="s">
        <v>281</v>
      </c>
      <c r="C71" s="163" t="s">
        <v>282</v>
      </c>
      <c r="D71" s="163" t="s">
        <v>283</v>
      </c>
      <c r="E71" s="163" t="s">
        <v>284</v>
      </c>
    </row>
    <row r="72" spans="1:5" ht="15" customHeight="1">
      <c r="A72" s="164"/>
      <c r="B72" s="162" t="s">
        <v>285</v>
      </c>
      <c r="C72" s="163" t="s">
        <v>286</v>
      </c>
      <c r="D72" s="163" t="s">
        <v>287</v>
      </c>
      <c r="E72" s="163" t="s">
        <v>288</v>
      </c>
    </row>
    <row r="73" spans="1:5" ht="15" customHeight="1">
      <c r="A73" s="164"/>
      <c r="B73" s="162" t="s">
        <v>289</v>
      </c>
      <c r="C73" s="163" t="s">
        <v>290</v>
      </c>
      <c r="D73" s="163" t="s">
        <v>291</v>
      </c>
      <c r="E73" s="163" t="s">
        <v>292</v>
      </c>
    </row>
    <row r="74" spans="1:5" ht="15" customHeight="1">
      <c r="A74" s="164"/>
      <c r="B74" s="162" t="s">
        <v>293</v>
      </c>
      <c r="C74" s="163" t="s">
        <v>294</v>
      </c>
      <c r="D74" s="163" t="s">
        <v>295</v>
      </c>
      <c r="E74" s="163" t="s">
        <v>296</v>
      </c>
    </row>
    <row r="75" spans="1:5" ht="15" customHeight="1">
      <c r="A75" s="164"/>
      <c r="B75" s="162" t="s">
        <v>297</v>
      </c>
      <c r="C75" s="163" t="s">
        <v>298</v>
      </c>
      <c r="D75" s="163" t="s">
        <v>299</v>
      </c>
      <c r="E75" s="163" t="s">
        <v>300</v>
      </c>
    </row>
    <row r="76" spans="1:5" ht="15" customHeight="1">
      <c r="A76" s="164"/>
      <c r="B76" s="162" t="s">
        <v>301</v>
      </c>
      <c r="C76" s="163" t="s">
        <v>302</v>
      </c>
      <c r="D76" s="163" t="s">
        <v>303</v>
      </c>
      <c r="E76" s="163" t="s">
        <v>304</v>
      </c>
    </row>
    <row r="77" spans="1:5" ht="15" customHeight="1">
      <c r="A77" s="164"/>
      <c r="B77" s="162" t="s">
        <v>305</v>
      </c>
      <c r="C77" s="163" t="s">
        <v>306</v>
      </c>
      <c r="D77" s="163" t="s">
        <v>307</v>
      </c>
      <c r="E77" s="163" t="s">
        <v>308</v>
      </c>
    </row>
    <row r="78" spans="1:5" ht="15" customHeight="1">
      <c r="A78" s="164"/>
      <c r="B78" s="162" t="s">
        <v>309</v>
      </c>
      <c r="C78" s="163" t="s">
        <v>310</v>
      </c>
      <c r="D78" s="163" t="s">
        <v>311</v>
      </c>
      <c r="E78" s="163" t="s">
        <v>312</v>
      </c>
    </row>
    <row r="79" spans="1:5" ht="15" customHeight="1">
      <c r="A79" s="164"/>
      <c r="B79" s="162" t="s">
        <v>313</v>
      </c>
      <c r="C79" s="163" t="s">
        <v>314</v>
      </c>
      <c r="D79" s="163" t="s">
        <v>315</v>
      </c>
      <c r="E79" s="163" t="s">
        <v>316</v>
      </c>
    </row>
    <row r="80" spans="1:5" ht="15" customHeight="1">
      <c r="A80" s="164"/>
      <c r="B80" s="162" t="s">
        <v>317</v>
      </c>
      <c r="C80" s="163" t="s">
        <v>318</v>
      </c>
      <c r="D80" s="163" t="s">
        <v>319</v>
      </c>
      <c r="E80" s="163" t="s">
        <v>320</v>
      </c>
    </row>
    <row r="81" spans="1:5" ht="15" customHeight="1">
      <c r="A81" s="164"/>
      <c r="B81" s="162" t="s">
        <v>321</v>
      </c>
      <c r="C81" s="163" t="s">
        <v>322</v>
      </c>
      <c r="D81" s="163" t="s">
        <v>323</v>
      </c>
      <c r="E81" s="163" t="s">
        <v>324</v>
      </c>
    </row>
    <row r="82" spans="1:5" ht="15" customHeight="1">
      <c r="A82" s="164"/>
      <c r="B82" s="162" t="s">
        <v>325</v>
      </c>
      <c r="C82" s="163" t="s">
        <v>326</v>
      </c>
      <c r="D82" s="163" t="s">
        <v>327</v>
      </c>
      <c r="E82" s="163" t="s">
        <v>328</v>
      </c>
    </row>
    <row r="83" spans="1:5" ht="15" customHeight="1">
      <c r="A83" s="164"/>
      <c r="B83" s="162" t="s">
        <v>329</v>
      </c>
      <c r="C83" s="163" t="s">
        <v>330</v>
      </c>
      <c r="D83" s="163" t="s">
        <v>331</v>
      </c>
      <c r="E83" s="163" t="s">
        <v>332</v>
      </c>
    </row>
    <row r="84" spans="1:5" ht="15" customHeight="1">
      <c r="A84" s="164"/>
      <c r="B84" s="162" t="s">
        <v>333</v>
      </c>
      <c r="C84" s="163" t="s">
        <v>334</v>
      </c>
      <c r="D84" s="163" t="s">
        <v>335</v>
      </c>
      <c r="E84" s="163" t="s">
        <v>336</v>
      </c>
    </row>
    <row r="85" spans="1:5" ht="15" customHeight="1">
      <c r="A85" s="164"/>
      <c r="B85" s="162" t="s">
        <v>337</v>
      </c>
      <c r="C85" s="163" t="s">
        <v>338</v>
      </c>
      <c r="D85" s="163" t="s">
        <v>339</v>
      </c>
      <c r="E85" s="163" t="s">
        <v>340</v>
      </c>
    </row>
    <row r="86" spans="1:5" ht="15" customHeight="1">
      <c r="A86" s="164"/>
      <c r="B86" s="162" t="s">
        <v>341</v>
      </c>
      <c r="C86" s="163" t="s">
        <v>342</v>
      </c>
      <c r="D86" s="163" t="s">
        <v>343</v>
      </c>
      <c r="E86" s="163" t="s">
        <v>344</v>
      </c>
    </row>
    <row r="87" spans="1:5" ht="15" customHeight="1">
      <c r="A87" s="164"/>
      <c r="B87" s="162" t="s">
        <v>345</v>
      </c>
      <c r="C87" s="162" t="s">
        <v>346</v>
      </c>
      <c r="D87" s="162" t="s">
        <v>346</v>
      </c>
      <c r="E87" s="162" t="s">
        <v>346</v>
      </c>
    </row>
    <row r="88" spans="1:5" ht="15" customHeight="1">
      <c r="A88" s="164"/>
      <c r="B88" s="162" t="s">
        <v>347</v>
      </c>
      <c r="C88" s="162" t="s">
        <v>346</v>
      </c>
      <c r="D88" s="162" t="s">
        <v>346</v>
      </c>
      <c r="E88" s="162" t="s">
        <v>346</v>
      </c>
    </row>
    <row r="89" spans="1:5" ht="15" customHeight="1">
      <c r="A89" s="164"/>
      <c r="B89" s="162" t="s">
        <v>348</v>
      </c>
      <c r="C89" s="162" t="s">
        <v>349</v>
      </c>
      <c r="D89" s="162" t="s">
        <v>350</v>
      </c>
      <c r="E89" s="162" t="s">
        <v>351</v>
      </c>
    </row>
    <row r="90" spans="1:5" ht="15" customHeight="1">
      <c r="A90" s="164"/>
      <c r="B90" s="162" t="s">
        <v>352</v>
      </c>
      <c r="C90" s="162" t="s">
        <v>353</v>
      </c>
      <c r="D90" s="162" t="s">
        <v>354</v>
      </c>
      <c r="E90" s="162" t="s">
        <v>355</v>
      </c>
    </row>
    <row r="91" spans="1:5" ht="15" customHeight="1">
      <c r="A91" s="164"/>
      <c r="B91" s="162" t="s">
        <v>356</v>
      </c>
      <c r="C91" s="162" t="s">
        <v>357</v>
      </c>
      <c r="D91" s="162" t="s">
        <v>358</v>
      </c>
      <c r="E91" s="162" t="s">
        <v>359</v>
      </c>
    </row>
    <row r="92" spans="1:5" ht="15" customHeight="1">
      <c r="A92" s="164"/>
      <c r="B92" s="162" t="s">
        <v>360</v>
      </c>
      <c r="C92" s="162" t="s">
        <v>361</v>
      </c>
      <c r="D92" s="162" t="s">
        <v>362</v>
      </c>
      <c r="E92" s="162" t="s">
        <v>363</v>
      </c>
    </row>
    <row r="93" spans="1:5" ht="15" customHeight="1">
      <c r="A93" s="164"/>
      <c r="B93" s="162" t="s">
        <v>364</v>
      </c>
      <c r="C93" s="162" t="s">
        <v>365</v>
      </c>
      <c r="D93" s="162" t="s">
        <v>366</v>
      </c>
      <c r="E93" s="162" t="s">
        <v>367</v>
      </c>
    </row>
    <row r="94" spans="1:5" ht="15" customHeight="1">
      <c r="A94" s="164"/>
      <c r="B94" s="162" t="s">
        <v>368</v>
      </c>
      <c r="C94" s="162" t="s">
        <v>369</v>
      </c>
      <c r="D94" s="162" t="s">
        <v>370</v>
      </c>
      <c r="E94" s="162" t="s">
        <v>371</v>
      </c>
    </row>
    <row r="95" spans="1:5" ht="15" customHeight="1">
      <c r="A95" s="164"/>
      <c r="B95" s="162" t="s">
        <v>372</v>
      </c>
      <c r="C95" s="162" t="s">
        <v>373</v>
      </c>
      <c r="D95" s="162" t="s">
        <v>373</v>
      </c>
      <c r="E95" s="162" t="s">
        <v>373</v>
      </c>
    </row>
    <row r="96" spans="1:5" ht="15" customHeight="1">
      <c r="A96" s="164"/>
      <c r="B96" s="162" t="s">
        <v>374</v>
      </c>
      <c r="C96" s="162" t="s">
        <v>373</v>
      </c>
      <c r="D96" s="162" t="s">
        <v>373</v>
      </c>
      <c r="E96" s="162" t="s">
        <v>373</v>
      </c>
    </row>
    <row r="97" spans="1:5" ht="15" customHeight="1">
      <c r="A97" s="164"/>
      <c r="B97" s="162" t="s">
        <v>375</v>
      </c>
      <c r="C97" s="162" t="s">
        <v>376</v>
      </c>
      <c r="D97" s="167" t="s">
        <v>376</v>
      </c>
      <c r="E97" s="167" t="s">
        <v>376</v>
      </c>
    </row>
    <row r="98" spans="1:5" ht="15" customHeight="1">
      <c r="A98" s="168"/>
      <c r="B98" s="162" t="s">
        <v>377</v>
      </c>
      <c r="C98" s="162" t="s">
        <v>376</v>
      </c>
      <c r="D98" s="167" t="s">
        <v>376</v>
      </c>
      <c r="E98" s="167" t="s">
        <v>376</v>
      </c>
    </row>
    <row r="99" spans="1:5" ht="15" customHeight="1">
      <c r="A99" s="161" t="s">
        <v>378</v>
      </c>
      <c r="B99" s="163" t="s">
        <v>9</v>
      </c>
      <c r="C99" s="163" t="s">
        <v>379</v>
      </c>
      <c r="D99" s="163" t="s">
        <v>380</v>
      </c>
      <c r="E99" s="163" t="s">
        <v>381</v>
      </c>
    </row>
    <row r="100" spans="1:5" ht="15" customHeight="1">
      <c r="A100" s="164"/>
      <c r="B100" s="163" t="s">
        <v>13</v>
      </c>
      <c r="C100" s="163" t="s">
        <v>382</v>
      </c>
      <c r="D100" s="163" t="s">
        <v>383</v>
      </c>
      <c r="E100" s="163" t="s">
        <v>384</v>
      </c>
    </row>
    <row r="101" spans="1:5" ht="15" customHeight="1">
      <c r="A101" s="164"/>
      <c r="B101" s="163" t="s">
        <v>17</v>
      </c>
      <c r="C101" s="163" t="s">
        <v>385</v>
      </c>
      <c r="D101" s="163" t="s">
        <v>386</v>
      </c>
      <c r="E101" s="163" t="s">
        <v>387</v>
      </c>
    </row>
    <row r="102" spans="1:5" ht="15" customHeight="1">
      <c r="A102" s="164"/>
      <c r="B102" s="163" t="s">
        <v>21</v>
      </c>
      <c r="C102" s="163" t="s">
        <v>388</v>
      </c>
      <c r="D102" s="163" t="s">
        <v>389</v>
      </c>
      <c r="E102" s="163" t="s">
        <v>390</v>
      </c>
    </row>
    <row r="103" spans="1:5" ht="15" customHeight="1">
      <c r="A103" s="164"/>
      <c r="B103" s="163" t="s">
        <v>25</v>
      </c>
      <c r="C103" s="163" t="s">
        <v>391</v>
      </c>
      <c r="D103" s="163" t="s">
        <v>392</v>
      </c>
      <c r="E103" s="163" t="s">
        <v>393</v>
      </c>
    </row>
    <row r="104" spans="1:5" ht="15" customHeight="1">
      <c r="A104" s="164"/>
      <c r="B104" s="163" t="s">
        <v>29</v>
      </c>
      <c r="C104" s="163" t="s">
        <v>394</v>
      </c>
      <c r="D104" s="163" t="s">
        <v>395</v>
      </c>
      <c r="E104" s="163" t="s">
        <v>396</v>
      </c>
    </row>
    <row r="105" spans="1:5" ht="15" customHeight="1">
      <c r="A105" s="164"/>
      <c r="B105" s="163" t="s">
        <v>33</v>
      </c>
      <c r="C105" s="163" t="s">
        <v>397</v>
      </c>
      <c r="D105" s="163" t="s">
        <v>398</v>
      </c>
      <c r="E105" s="163" t="s">
        <v>399</v>
      </c>
    </row>
    <row r="106" spans="1:5" ht="15" customHeight="1">
      <c r="A106" s="164"/>
      <c r="B106" s="163" t="s">
        <v>37</v>
      </c>
      <c r="C106" s="163" t="s">
        <v>400</v>
      </c>
      <c r="D106" s="163" t="s">
        <v>401</v>
      </c>
      <c r="E106" s="163" t="s">
        <v>402</v>
      </c>
    </row>
    <row r="107" spans="1:5" ht="15" customHeight="1">
      <c r="A107" s="164"/>
      <c r="B107" s="163" t="s">
        <v>41</v>
      </c>
      <c r="C107" s="163" t="s">
        <v>403</v>
      </c>
      <c r="D107" s="163" t="s">
        <v>404</v>
      </c>
      <c r="E107" s="163" t="s">
        <v>405</v>
      </c>
    </row>
    <row r="108" spans="1:5" ht="15" customHeight="1">
      <c r="A108" s="164"/>
      <c r="B108" s="163" t="s">
        <v>45</v>
      </c>
      <c r="C108" s="163" t="s">
        <v>406</v>
      </c>
      <c r="D108" s="163" t="s">
        <v>407</v>
      </c>
      <c r="E108" s="163" t="s">
        <v>408</v>
      </c>
    </row>
    <row r="109" spans="1:5" ht="15" customHeight="1">
      <c r="A109" s="164"/>
      <c r="B109" s="163" t="s">
        <v>49</v>
      </c>
      <c r="C109" s="163" t="s">
        <v>409</v>
      </c>
      <c r="D109" s="163" t="s">
        <v>410</v>
      </c>
      <c r="E109" s="163" t="s">
        <v>411</v>
      </c>
    </row>
    <row r="110" spans="1:5" ht="15" customHeight="1">
      <c r="A110" s="164"/>
      <c r="B110" s="163" t="s">
        <v>53</v>
      </c>
      <c r="C110" s="163" t="s">
        <v>412</v>
      </c>
      <c r="D110" s="163" t="s">
        <v>413</v>
      </c>
      <c r="E110" s="163" t="s">
        <v>414</v>
      </c>
    </row>
    <row r="111" spans="1:5" ht="15" customHeight="1">
      <c r="A111" s="164"/>
      <c r="B111" s="163" t="s">
        <v>57</v>
      </c>
      <c r="C111" s="163" t="s">
        <v>415</v>
      </c>
      <c r="D111" s="163" t="s">
        <v>416</v>
      </c>
      <c r="E111" s="163" t="s">
        <v>417</v>
      </c>
    </row>
    <row r="112" spans="1:5" ht="15" customHeight="1">
      <c r="A112" s="164"/>
      <c r="B112" s="163" t="s">
        <v>61</v>
      </c>
      <c r="C112" s="163" t="s">
        <v>418</v>
      </c>
      <c r="D112" s="163" t="s">
        <v>419</v>
      </c>
      <c r="E112" s="163" t="s">
        <v>420</v>
      </c>
    </row>
    <row r="113" spans="1:5" ht="15" customHeight="1">
      <c r="A113" s="164"/>
      <c r="B113" s="163" t="s">
        <v>65</v>
      </c>
      <c r="C113" s="163" t="s">
        <v>421</v>
      </c>
      <c r="D113" s="163" t="s">
        <v>422</v>
      </c>
      <c r="E113" s="163" t="s">
        <v>423</v>
      </c>
    </row>
    <row r="114" spans="1:5" ht="15" customHeight="1">
      <c r="A114" s="164"/>
      <c r="B114" s="163" t="s">
        <v>69</v>
      </c>
      <c r="C114" s="163" t="s">
        <v>424</v>
      </c>
      <c r="D114" s="163" t="s">
        <v>425</v>
      </c>
      <c r="E114" s="163" t="s">
        <v>426</v>
      </c>
    </row>
    <row r="115" spans="1:5" ht="15" customHeight="1">
      <c r="A115" s="164"/>
      <c r="B115" s="163" t="s">
        <v>73</v>
      </c>
      <c r="C115" s="163" t="s">
        <v>427</v>
      </c>
      <c r="D115" s="163" t="s">
        <v>428</v>
      </c>
      <c r="E115" s="163" t="s">
        <v>429</v>
      </c>
    </row>
    <row r="116" spans="1:5" ht="15" customHeight="1">
      <c r="A116" s="164"/>
      <c r="B116" s="163" t="s">
        <v>77</v>
      </c>
      <c r="C116" s="163" t="s">
        <v>430</v>
      </c>
      <c r="D116" s="163" t="s">
        <v>431</v>
      </c>
      <c r="E116" s="163" t="s">
        <v>432</v>
      </c>
    </row>
    <row r="117" spans="1:5" ht="15" customHeight="1">
      <c r="A117" s="164"/>
      <c r="B117" s="163" t="s">
        <v>81</v>
      </c>
      <c r="C117" s="163" t="s">
        <v>433</v>
      </c>
      <c r="D117" s="163" t="s">
        <v>434</v>
      </c>
      <c r="E117" s="163" t="s">
        <v>435</v>
      </c>
    </row>
    <row r="118" spans="1:5" ht="15" customHeight="1">
      <c r="A118" s="164"/>
      <c r="B118" s="163" t="s">
        <v>85</v>
      </c>
      <c r="C118" s="163" t="s">
        <v>436</v>
      </c>
      <c r="D118" s="163" t="s">
        <v>437</v>
      </c>
      <c r="E118" s="163" t="s">
        <v>438</v>
      </c>
    </row>
    <row r="119" spans="1:5" ht="15" customHeight="1">
      <c r="A119" s="164"/>
      <c r="B119" s="163" t="s">
        <v>89</v>
      </c>
      <c r="C119" s="163" t="s">
        <v>439</v>
      </c>
      <c r="D119" s="163" t="s">
        <v>440</v>
      </c>
      <c r="E119" s="163" t="s">
        <v>441</v>
      </c>
    </row>
    <row r="120" spans="1:5" ht="15" customHeight="1">
      <c r="A120" s="164"/>
      <c r="B120" s="163" t="s">
        <v>93</v>
      </c>
      <c r="C120" s="163" t="s">
        <v>442</v>
      </c>
      <c r="D120" s="163" t="s">
        <v>443</v>
      </c>
      <c r="E120" s="163" t="s">
        <v>444</v>
      </c>
    </row>
    <row r="121" spans="1:5" ht="15" customHeight="1">
      <c r="A121" s="164"/>
      <c r="B121" s="163" t="s">
        <v>97</v>
      </c>
      <c r="C121" s="163" t="s">
        <v>445</v>
      </c>
      <c r="D121" s="163" t="s">
        <v>446</v>
      </c>
      <c r="E121" s="163" t="s">
        <v>447</v>
      </c>
    </row>
    <row r="122" spans="1:5" ht="15" customHeight="1">
      <c r="A122" s="164"/>
      <c r="B122" s="163" t="s">
        <v>101</v>
      </c>
      <c r="C122" s="163" t="s">
        <v>448</v>
      </c>
      <c r="D122" s="163" t="s">
        <v>449</v>
      </c>
      <c r="E122" s="163" t="s">
        <v>450</v>
      </c>
    </row>
    <row r="123" spans="1:5" ht="15" customHeight="1">
      <c r="A123" s="164"/>
      <c r="B123" s="163" t="s">
        <v>105</v>
      </c>
      <c r="C123" s="163" t="s">
        <v>451</v>
      </c>
      <c r="D123" s="163" t="s">
        <v>452</v>
      </c>
      <c r="E123" s="163" t="s">
        <v>453</v>
      </c>
    </row>
    <row r="124" spans="1:5" ht="15" customHeight="1">
      <c r="A124" s="164"/>
      <c r="B124" s="163" t="s">
        <v>109</v>
      </c>
      <c r="C124" s="163" t="s">
        <v>454</v>
      </c>
      <c r="D124" s="163" t="s">
        <v>455</v>
      </c>
      <c r="E124" s="163" t="s">
        <v>456</v>
      </c>
    </row>
    <row r="125" spans="1:5" ht="15" customHeight="1">
      <c r="A125" s="164"/>
      <c r="B125" s="163" t="s">
        <v>113</v>
      </c>
      <c r="C125" s="163" t="s">
        <v>457</v>
      </c>
      <c r="D125" s="163" t="s">
        <v>458</v>
      </c>
      <c r="E125" s="163" t="s">
        <v>459</v>
      </c>
    </row>
    <row r="126" spans="1:5" ht="15" customHeight="1">
      <c r="A126" s="164"/>
      <c r="B126" s="169" t="s">
        <v>117</v>
      </c>
      <c r="C126" s="169" t="s">
        <v>460</v>
      </c>
      <c r="D126" s="169" t="s">
        <v>461</v>
      </c>
      <c r="E126" s="169" t="s">
        <v>462</v>
      </c>
    </row>
    <row r="127" spans="1:5" ht="15" customHeight="1">
      <c r="A127" s="164"/>
      <c r="B127" s="163" t="s">
        <v>121</v>
      </c>
      <c r="C127" s="163" t="s">
        <v>463</v>
      </c>
      <c r="D127" s="163" t="s">
        <v>464</v>
      </c>
      <c r="E127" s="163" t="s">
        <v>465</v>
      </c>
    </row>
    <row r="128" spans="1:5" ht="15" customHeight="1">
      <c r="A128" s="164"/>
      <c r="B128" s="163" t="s">
        <v>125</v>
      </c>
      <c r="C128" s="163" t="s">
        <v>466</v>
      </c>
      <c r="D128" s="163" t="s">
        <v>467</v>
      </c>
      <c r="E128" s="163" t="s">
        <v>468</v>
      </c>
    </row>
    <row r="129" spans="1:5" ht="15" customHeight="1">
      <c r="A129" s="164"/>
      <c r="B129" s="163" t="s">
        <v>129</v>
      </c>
      <c r="C129" s="163" t="s">
        <v>469</v>
      </c>
      <c r="D129" s="163" t="s">
        <v>470</v>
      </c>
      <c r="E129" s="163" t="s">
        <v>471</v>
      </c>
    </row>
    <row r="130" spans="1:5" ht="15" customHeight="1">
      <c r="A130" s="164"/>
      <c r="B130" s="163" t="s">
        <v>133</v>
      </c>
      <c r="C130" s="163" t="s">
        <v>472</v>
      </c>
      <c r="D130" s="163" t="s">
        <v>473</v>
      </c>
      <c r="E130" s="163" t="s">
        <v>474</v>
      </c>
    </row>
    <row r="131" spans="1:5" ht="15" customHeight="1">
      <c r="A131" s="164"/>
      <c r="B131" s="163" t="s">
        <v>137</v>
      </c>
      <c r="C131" s="163" t="s">
        <v>475</v>
      </c>
      <c r="D131" s="163" t="s">
        <v>476</v>
      </c>
      <c r="E131" s="163" t="s">
        <v>477</v>
      </c>
    </row>
    <row r="132" spans="1:5" ht="15" customHeight="1">
      <c r="A132" s="164"/>
      <c r="B132" s="163" t="s">
        <v>141</v>
      </c>
      <c r="C132" s="163" t="s">
        <v>478</v>
      </c>
      <c r="D132" s="163" t="s">
        <v>479</v>
      </c>
      <c r="E132" s="163" t="s">
        <v>480</v>
      </c>
    </row>
    <row r="133" spans="1:5" ht="15" customHeight="1">
      <c r="A133" s="164"/>
      <c r="B133" s="163" t="s">
        <v>145</v>
      </c>
      <c r="C133" s="163" t="s">
        <v>481</v>
      </c>
      <c r="D133" s="163" t="s">
        <v>482</v>
      </c>
      <c r="E133" s="163" t="s">
        <v>483</v>
      </c>
    </row>
    <row r="134" spans="1:5" ht="15" customHeight="1">
      <c r="A134" s="164"/>
      <c r="B134" s="163" t="s">
        <v>149</v>
      </c>
      <c r="C134" s="163" t="s">
        <v>484</v>
      </c>
      <c r="D134" s="163" t="s">
        <v>485</v>
      </c>
      <c r="E134" s="163" t="s">
        <v>486</v>
      </c>
    </row>
    <row r="135" spans="1:5" ht="15" customHeight="1">
      <c r="A135" s="164"/>
      <c r="B135" s="163" t="s">
        <v>153</v>
      </c>
      <c r="C135" s="163" t="s">
        <v>487</v>
      </c>
      <c r="D135" s="163" t="s">
        <v>488</v>
      </c>
      <c r="E135" s="163" t="s">
        <v>489</v>
      </c>
    </row>
    <row r="136" spans="1:5" ht="15" customHeight="1">
      <c r="A136" s="164"/>
      <c r="B136" s="163" t="s">
        <v>157</v>
      </c>
      <c r="C136" s="163" t="s">
        <v>490</v>
      </c>
      <c r="D136" s="163" t="s">
        <v>491</v>
      </c>
      <c r="E136" s="163" t="s">
        <v>492</v>
      </c>
    </row>
    <row r="137" spans="1:5" ht="15" customHeight="1">
      <c r="A137" s="164"/>
      <c r="B137" s="163" t="s">
        <v>161</v>
      </c>
      <c r="C137" s="163" t="s">
        <v>493</v>
      </c>
      <c r="D137" s="163" t="s">
        <v>494</v>
      </c>
      <c r="E137" s="163" t="s">
        <v>495</v>
      </c>
    </row>
    <row r="138" spans="1:5" ht="15" customHeight="1">
      <c r="A138" s="164"/>
      <c r="B138" s="163" t="s">
        <v>165</v>
      </c>
      <c r="C138" s="163" t="s">
        <v>496</v>
      </c>
      <c r="D138" s="163" t="s">
        <v>497</v>
      </c>
      <c r="E138" s="163" t="s">
        <v>498</v>
      </c>
    </row>
    <row r="139" spans="1:5" ht="15" customHeight="1">
      <c r="A139" s="164"/>
      <c r="B139" s="163" t="s">
        <v>169</v>
      </c>
      <c r="C139" s="163" t="s">
        <v>499</v>
      </c>
      <c r="D139" s="163" t="s">
        <v>500</v>
      </c>
      <c r="E139" s="163" t="s">
        <v>501</v>
      </c>
    </row>
    <row r="140" spans="1:5" ht="15" customHeight="1">
      <c r="A140" s="164"/>
      <c r="B140" s="163" t="s">
        <v>173</v>
      </c>
      <c r="C140" s="163" t="s">
        <v>502</v>
      </c>
      <c r="D140" s="163" t="s">
        <v>503</v>
      </c>
      <c r="E140" s="163" t="s">
        <v>504</v>
      </c>
    </row>
    <row r="141" spans="1:5" ht="15" customHeight="1">
      <c r="A141" s="164"/>
      <c r="B141" s="163" t="s">
        <v>177</v>
      </c>
      <c r="C141" s="163" t="s">
        <v>505</v>
      </c>
      <c r="D141" s="163" t="s">
        <v>506</v>
      </c>
      <c r="E141" s="163" t="s">
        <v>507</v>
      </c>
    </row>
    <row r="142" spans="1:5" ht="15" customHeight="1">
      <c r="A142" s="164"/>
      <c r="B142" s="163" t="s">
        <v>181</v>
      </c>
      <c r="C142" s="163" t="s">
        <v>508</v>
      </c>
      <c r="D142" s="163" t="s">
        <v>509</v>
      </c>
      <c r="E142" s="163" t="s">
        <v>510</v>
      </c>
    </row>
    <row r="143" spans="1:5" ht="15" customHeight="1">
      <c r="A143" s="164"/>
      <c r="B143" s="163" t="s">
        <v>185</v>
      </c>
      <c r="C143" s="163" t="s">
        <v>511</v>
      </c>
      <c r="D143" s="163" t="s">
        <v>512</v>
      </c>
      <c r="E143" s="163" t="s">
        <v>513</v>
      </c>
    </row>
    <row r="144" spans="1:5" ht="15" customHeight="1">
      <c r="A144" s="164"/>
      <c r="B144" s="163" t="s">
        <v>189</v>
      </c>
      <c r="C144" s="163" t="s">
        <v>514</v>
      </c>
      <c r="D144" s="163" t="s">
        <v>515</v>
      </c>
      <c r="E144" s="163" t="s">
        <v>516</v>
      </c>
    </row>
    <row r="145" spans="1:5" ht="15" customHeight="1">
      <c r="A145" s="164"/>
      <c r="B145" s="163" t="s">
        <v>193</v>
      </c>
      <c r="C145" s="163" t="s">
        <v>517</v>
      </c>
      <c r="D145" s="163" t="s">
        <v>518</v>
      </c>
      <c r="E145" s="163" t="s">
        <v>519</v>
      </c>
    </row>
    <row r="146" spans="1:5" ht="15" customHeight="1">
      <c r="A146" s="164"/>
      <c r="B146" s="163" t="s">
        <v>197</v>
      </c>
      <c r="C146" s="163" t="s">
        <v>520</v>
      </c>
      <c r="D146" s="163" t="s">
        <v>521</v>
      </c>
      <c r="E146" s="163" t="s">
        <v>522</v>
      </c>
    </row>
    <row r="147" spans="1:5" ht="15" customHeight="1">
      <c r="A147" s="164"/>
      <c r="B147" s="163" t="s">
        <v>201</v>
      </c>
      <c r="C147" s="163" t="s">
        <v>523</v>
      </c>
      <c r="D147" s="163" t="s">
        <v>524</v>
      </c>
      <c r="E147" s="163" t="s">
        <v>525</v>
      </c>
    </row>
    <row r="148" spans="1:5" ht="15" customHeight="1">
      <c r="A148" s="164"/>
      <c r="B148" s="163" t="s">
        <v>205</v>
      </c>
      <c r="C148" s="163" t="s">
        <v>526</v>
      </c>
      <c r="D148" s="163" t="s">
        <v>527</v>
      </c>
      <c r="E148" s="163" t="s">
        <v>528</v>
      </c>
    </row>
    <row r="149" spans="1:5" ht="15" customHeight="1">
      <c r="A149" s="164"/>
      <c r="B149" s="163" t="s">
        <v>209</v>
      </c>
      <c r="C149" s="163" t="s">
        <v>529</v>
      </c>
      <c r="D149" s="163" t="s">
        <v>530</v>
      </c>
      <c r="E149" s="163" t="s">
        <v>531</v>
      </c>
    </row>
    <row r="150" spans="1:5" ht="15" customHeight="1">
      <c r="A150" s="164"/>
      <c r="B150" s="163" t="s">
        <v>213</v>
      </c>
      <c r="C150" s="163" t="s">
        <v>532</v>
      </c>
      <c r="D150" s="163" t="s">
        <v>533</v>
      </c>
      <c r="E150" s="163" t="s">
        <v>534</v>
      </c>
    </row>
    <row r="151" spans="1:5" ht="15" customHeight="1">
      <c r="A151" s="164"/>
      <c r="B151" s="163" t="s">
        <v>217</v>
      </c>
      <c r="C151" s="163" t="s">
        <v>535</v>
      </c>
      <c r="D151" s="163" t="s">
        <v>536</v>
      </c>
      <c r="E151" s="163" t="s">
        <v>537</v>
      </c>
    </row>
    <row r="152" spans="1:5" ht="15" customHeight="1">
      <c r="A152" s="164"/>
      <c r="B152" s="163" t="s">
        <v>221</v>
      </c>
      <c r="C152" s="163" t="s">
        <v>538</v>
      </c>
      <c r="D152" s="163" t="s">
        <v>539</v>
      </c>
      <c r="E152" s="163" t="s">
        <v>540</v>
      </c>
    </row>
    <row r="153" spans="1:5" ht="15" customHeight="1">
      <c r="A153" s="164"/>
      <c r="B153" s="163" t="s">
        <v>225</v>
      </c>
      <c r="C153" s="163" t="s">
        <v>541</v>
      </c>
      <c r="D153" s="163" t="s">
        <v>542</v>
      </c>
      <c r="E153" s="163" t="s">
        <v>543</v>
      </c>
    </row>
    <row r="154" spans="1:5" ht="15" customHeight="1">
      <c r="A154" s="164"/>
      <c r="B154" s="163" t="s">
        <v>229</v>
      </c>
      <c r="C154" s="163" t="s">
        <v>544</v>
      </c>
      <c r="D154" s="163" t="s">
        <v>545</v>
      </c>
      <c r="E154" s="163" t="s">
        <v>546</v>
      </c>
    </row>
    <row r="155" spans="1:5" ht="15" customHeight="1">
      <c r="A155" s="164"/>
      <c r="B155" s="163" t="s">
        <v>233</v>
      </c>
      <c r="C155" s="163" t="s">
        <v>547</v>
      </c>
      <c r="D155" s="163" t="s">
        <v>548</v>
      </c>
      <c r="E155" s="163" t="s">
        <v>549</v>
      </c>
    </row>
    <row r="156" spans="1:5" ht="15" customHeight="1">
      <c r="A156" s="164"/>
      <c r="B156" s="163" t="s">
        <v>237</v>
      </c>
      <c r="C156" s="163" t="s">
        <v>550</v>
      </c>
      <c r="D156" s="163" t="s">
        <v>551</v>
      </c>
      <c r="E156" s="163" t="s">
        <v>552</v>
      </c>
    </row>
    <row r="157" spans="1:5" ht="15" customHeight="1">
      <c r="A157" s="164"/>
      <c r="B157" s="163" t="s">
        <v>241</v>
      </c>
      <c r="C157" s="163" t="s">
        <v>553</v>
      </c>
      <c r="D157" s="163" t="s">
        <v>554</v>
      </c>
      <c r="E157" s="163" t="s">
        <v>555</v>
      </c>
    </row>
    <row r="158" spans="1:5" ht="15" customHeight="1">
      <c r="A158" s="164"/>
      <c r="B158" s="163" t="s">
        <v>245</v>
      </c>
      <c r="C158" s="163" t="s">
        <v>556</v>
      </c>
      <c r="D158" s="163" t="s">
        <v>557</v>
      </c>
      <c r="E158" s="163" t="s">
        <v>558</v>
      </c>
    </row>
    <row r="159" spans="1:5" ht="15" customHeight="1">
      <c r="A159" s="164"/>
      <c r="B159" s="163" t="s">
        <v>249</v>
      </c>
      <c r="C159" s="163" t="s">
        <v>559</v>
      </c>
      <c r="D159" s="163" t="s">
        <v>560</v>
      </c>
      <c r="E159" s="163" t="s">
        <v>561</v>
      </c>
    </row>
    <row r="160" spans="1:5" ht="15" customHeight="1">
      <c r="A160" s="164"/>
      <c r="B160" s="163" t="s">
        <v>253</v>
      </c>
      <c r="C160" s="163" t="s">
        <v>562</v>
      </c>
      <c r="D160" s="163" t="s">
        <v>563</v>
      </c>
      <c r="E160" s="163" t="s">
        <v>564</v>
      </c>
    </row>
    <row r="161" spans="1:5" ht="15" customHeight="1">
      <c r="A161" s="164"/>
      <c r="B161" s="163" t="s">
        <v>257</v>
      </c>
      <c r="C161" s="163" t="s">
        <v>565</v>
      </c>
      <c r="D161" s="163" t="s">
        <v>566</v>
      </c>
      <c r="E161" s="163" t="s">
        <v>567</v>
      </c>
    </row>
    <row r="162" spans="1:5" ht="15" customHeight="1">
      <c r="A162" s="164"/>
      <c r="B162" s="163" t="s">
        <v>261</v>
      </c>
      <c r="C162" s="163" t="s">
        <v>568</v>
      </c>
      <c r="D162" s="163" t="s">
        <v>569</v>
      </c>
      <c r="E162" s="163" t="s">
        <v>570</v>
      </c>
    </row>
    <row r="163" spans="1:5" ht="15" customHeight="1">
      <c r="A163" s="164"/>
      <c r="B163" s="163" t="s">
        <v>265</v>
      </c>
      <c r="C163" s="163" t="s">
        <v>571</v>
      </c>
      <c r="D163" s="163" t="s">
        <v>572</v>
      </c>
      <c r="E163" s="163" t="s">
        <v>573</v>
      </c>
    </row>
    <row r="164" spans="1:5" ht="15" customHeight="1">
      <c r="A164" s="164"/>
      <c r="B164" s="163" t="s">
        <v>269</v>
      </c>
      <c r="C164" s="163" t="s">
        <v>574</v>
      </c>
      <c r="D164" s="163" t="s">
        <v>575</v>
      </c>
      <c r="E164" s="163" t="s">
        <v>576</v>
      </c>
    </row>
    <row r="165" spans="1:5" ht="15" customHeight="1">
      <c r="A165" s="164"/>
      <c r="B165" s="163" t="s">
        <v>273</v>
      </c>
      <c r="C165" s="163" t="s">
        <v>577</v>
      </c>
      <c r="D165" s="163" t="s">
        <v>578</v>
      </c>
      <c r="E165" s="163" t="s">
        <v>579</v>
      </c>
    </row>
    <row r="166" spans="1:5" ht="15" customHeight="1">
      <c r="A166" s="164"/>
      <c r="B166" s="163" t="s">
        <v>277</v>
      </c>
      <c r="C166" s="163" t="s">
        <v>580</v>
      </c>
      <c r="D166" s="163" t="s">
        <v>581</v>
      </c>
      <c r="E166" s="163" t="s">
        <v>582</v>
      </c>
    </row>
    <row r="167" spans="1:5" ht="15" customHeight="1">
      <c r="A167" s="164"/>
      <c r="B167" s="169" t="s">
        <v>281</v>
      </c>
      <c r="C167" s="169" t="s">
        <v>583</v>
      </c>
      <c r="D167" s="169" t="s">
        <v>584</v>
      </c>
      <c r="E167" s="169" t="s">
        <v>585</v>
      </c>
    </row>
    <row r="168" spans="1:5" ht="15" customHeight="1">
      <c r="A168" s="164"/>
      <c r="B168" s="163" t="s">
        <v>285</v>
      </c>
      <c r="C168" s="163" t="s">
        <v>586</v>
      </c>
      <c r="D168" s="163" t="s">
        <v>587</v>
      </c>
      <c r="E168" s="163" t="s">
        <v>588</v>
      </c>
    </row>
    <row r="169" spans="1:5" ht="15" customHeight="1">
      <c r="A169" s="164"/>
      <c r="B169" s="163" t="s">
        <v>289</v>
      </c>
      <c r="C169" s="163" t="s">
        <v>589</v>
      </c>
      <c r="D169" s="163" t="s">
        <v>590</v>
      </c>
      <c r="E169" s="163" t="s">
        <v>591</v>
      </c>
    </row>
    <row r="170" spans="1:5" ht="15" customHeight="1">
      <c r="A170" s="164"/>
      <c r="B170" s="163" t="s">
        <v>293</v>
      </c>
      <c r="C170" s="163" t="s">
        <v>592</v>
      </c>
      <c r="D170" s="163" t="s">
        <v>593</v>
      </c>
      <c r="E170" s="163" t="s">
        <v>594</v>
      </c>
    </row>
    <row r="171" spans="1:5" ht="15" customHeight="1">
      <c r="A171" s="164"/>
      <c r="B171" s="163" t="s">
        <v>297</v>
      </c>
      <c r="C171" s="163" t="s">
        <v>595</v>
      </c>
      <c r="D171" s="163" t="s">
        <v>596</v>
      </c>
      <c r="E171" s="163" t="s">
        <v>597</v>
      </c>
    </row>
    <row r="172" spans="1:5" ht="15" customHeight="1">
      <c r="A172" s="164"/>
      <c r="B172" s="163" t="s">
        <v>301</v>
      </c>
      <c r="C172" s="163" t="s">
        <v>598</v>
      </c>
      <c r="D172" s="163" t="s">
        <v>599</v>
      </c>
      <c r="E172" s="163" t="s">
        <v>600</v>
      </c>
    </row>
    <row r="173" spans="1:5" ht="15" customHeight="1">
      <c r="A173" s="164"/>
      <c r="B173" s="163" t="s">
        <v>305</v>
      </c>
      <c r="C173" s="163" t="s">
        <v>601</v>
      </c>
      <c r="D173" s="163" t="s">
        <v>602</v>
      </c>
      <c r="E173" s="163" t="s">
        <v>603</v>
      </c>
    </row>
    <row r="174" spans="1:5" ht="15" customHeight="1">
      <c r="A174" s="164"/>
      <c r="B174" s="163" t="s">
        <v>309</v>
      </c>
      <c r="C174" s="163" t="s">
        <v>604</v>
      </c>
      <c r="D174" s="163" t="s">
        <v>605</v>
      </c>
      <c r="E174" s="163" t="s">
        <v>606</v>
      </c>
    </row>
    <row r="175" spans="1:5" ht="15" customHeight="1">
      <c r="A175" s="164"/>
      <c r="B175" s="163" t="s">
        <v>313</v>
      </c>
      <c r="C175" s="163" t="s">
        <v>607</v>
      </c>
      <c r="D175" s="163" t="s">
        <v>608</v>
      </c>
      <c r="E175" s="163" t="s">
        <v>609</v>
      </c>
    </row>
    <row r="176" spans="1:5" ht="15" customHeight="1">
      <c r="A176" s="164"/>
      <c r="B176" s="163" t="s">
        <v>317</v>
      </c>
      <c r="C176" s="163" t="s">
        <v>610</v>
      </c>
      <c r="D176" s="163" t="s">
        <v>611</v>
      </c>
      <c r="E176" s="163" t="s">
        <v>612</v>
      </c>
    </row>
    <row r="177" spans="1:5" ht="15" customHeight="1">
      <c r="A177" s="164"/>
      <c r="B177" s="163" t="s">
        <v>321</v>
      </c>
      <c r="C177" s="163" t="s">
        <v>613</v>
      </c>
      <c r="D177" s="163" t="s">
        <v>614</v>
      </c>
      <c r="E177" s="163" t="s">
        <v>615</v>
      </c>
    </row>
    <row r="178" spans="1:5" ht="15" customHeight="1">
      <c r="A178" s="164"/>
      <c r="B178" s="163" t="s">
        <v>325</v>
      </c>
      <c r="C178" s="163" t="s">
        <v>616</v>
      </c>
      <c r="D178" s="163" t="s">
        <v>617</v>
      </c>
      <c r="E178" s="163" t="s">
        <v>618</v>
      </c>
    </row>
    <row r="179" spans="1:5" ht="15" customHeight="1">
      <c r="A179" s="164"/>
      <c r="B179" s="163" t="s">
        <v>329</v>
      </c>
      <c r="C179" s="163" t="s">
        <v>619</v>
      </c>
      <c r="D179" s="163" t="s">
        <v>620</v>
      </c>
      <c r="E179" s="163" t="s">
        <v>621</v>
      </c>
    </row>
    <row r="180" spans="1:5" ht="15" customHeight="1">
      <c r="A180" s="164"/>
      <c r="B180" s="163" t="s">
        <v>333</v>
      </c>
      <c r="C180" s="163" t="s">
        <v>622</v>
      </c>
      <c r="D180" s="163" t="s">
        <v>623</v>
      </c>
      <c r="E180" s="163" t="s">
        <v>624</v>
      </c>
    </row>
    <row r="181" spans="1:5" ht="15" customHeight="1">
      <c r="A181" s="164"/>
      <c r="B181" s="163" t="s">
        <v>337</v>
      </c>
      <c r="C181" s="163" t="s">
        <v>625</v>
      </c>
      <c r="D181" s="163" t="s">
        <v>626</v>
      </c>
      <c r="E181" s="163" t="s">
        <v>627</v>
      </c>
    </row>
    <row r="182" spans="1:5" ht="15" customHeight="1">
      <c r="A182" s="164"/>
      <c r="B182" s="163" t="s">
        <v>341</v>
      </c>
      <c r="C182" s="163" t="s">
        <v>628</v>
      </c>
      <c r="D182" s="163" t="s">
        <v>629</v>
      </c>
      <c r="E182" s="163" t="s">
        <v>630</v>
      </c>
    </row>
    <row r="183" spans="1:5" ht="15" customHeight="1">
      <c r="A183" s="164"/>
      <c r="B183" s="162" t="s">
        <v>345</v>
      </c>
      <c r="C183" s="162" t="s">
        <v>346</v>
      </c>
      <c r="D183" s="162" t="s">
        <v>346</v>
      </c>
      <c r="E183" s="162" t="s">
        <v>346</v>
      </c>
    </row>
    <row r="184" spans="1:5" ht="15" customHeight="1">
      <c r="A184" s="164"/>
      <c r="B184" s="162" t="s">
        <v>347</v>
      </c>
      <c r="C184" s="162" t="s">
        <v>346</v>
      </c>
      <c r="D184" s="162" t="s">
        <v>346</v>
      </c>
      <c r="E184" s="162" t="s">
        <v>346</v>
      </c>
    </row>
    <row r="185" spans="1:5" ht="15" customHeight="1">
      <c r="A185" s="164"/>
      <c r="B185" s="162" t="s">
        <v>348</v>
      </c>
      <c r="C185" s="162" t="s">
        <v>349</v>
      </c>
      <c r="D185" s="162" t="s">
        <v>350</v>
      </c>
      <c r="E185" s="162" t="s">
        <v>351</v>
      </c>
    </row>
    <row r="186" spans="1:5" ht="15" customHeight="1">
      <c r="A186" s="164"/>
      <c r="B186" s="162" t="s">
        <v>352</v>
      </c>
      <c r="C186" s="162" t="s">
        <v>353</v>
      </c>
      <c r="D186" s="162" t="s">
        <v>354</v>
      </c>
      <c r="E186" s="162" t="s">
        <v>355</v>
      </c>
    </row>
    <row r="187" spans="1:5" ht="15" customHeight="1">
      <c r="A187" s="164"/>
      <c r="B187" s="162" t="s">
        <v>356</v>
      </c>
      <c r="C187" s="162" t="s">
        <v>357</v>
      </c>
      <c r="D187" s="162" t="s">
        <v>358</v>
      </c>
      <c r="E187" s="162" t="s">
        <v>359</v>
      </c>
    </row>
    <row r="188" spans="1:5" ht="15" customHeight="1">
      <c r="A188" s="164"/>
      <c r="B188" s="162" t="s">
        <v>360</v>
      </c>
      <c r="C188" s="162" t="s">
        <v>361</v>
      </c>
      <c r="D188" s="162" t="s">
        <v>362</v>
      </c>
      <c r="E188" s="162" t="s">
        <v>363</v>
      </c>
    </row>
    <row r="189" spans="1:5" ht="15" customHeight="1">
      <c r="A189" s="164"/>
      <c r="B189" s="162" t="s">
        <v>364</v>
      </c>
      <c r="C189" s="162" t="s">
        <v>365</v>
      </c>
      <c r="D189" s="162" t="s">
        <v>366</v>
      </c>
      <c r="E189" s="162" t="s">
        <v>367</v>
      </c>
    </row>
    <row r="190" spans="1:5" ht="15" customHeight="1">
      <c r="A190" s="164"/>
      <c r="B190" s="162" t="s">
        <v>368</v>
      </c>
      <c r="C190" s="162" t="s">
        <v>369</v>
      </c>
      <c r="D190" s="162" t="s">
        <v>370</v>
      </c>
      <c r="E190" s="162" t="s">
        <v>371</v>
      </c>
    </row>
    <row r="191" spans="1:5" ht="15" customHeight="1">
      <c r="A191" s="164"/>
      <c r="B191" s="162" t="s">
        <v>372</v>
      </c>
      <c r="C191" s="162" t="s">
        <v>373</v>
      </c>
      <c r="D191" s="162" t="s">
        <v>373</v>
      </c>
      <c r="E191" s="162" t="s">
        <v>373</v>
      </c>
    </row>
    <row r="192" spans="1:5" ht="15" customHeight="1">
      <c r="A192" s="164"/>
      <c r="B192" s="162" t="s">
        <v>374</v>
      </c>
      <c r="C192" s="162" t="s">
        <v>373</v>
      </c>
      <c r="D192" s="162" t="s">
        <v>373</v>
      </c>
      <c r="E192" s="162" t="s">
        <v>373</v>
      </c>
    </row>
    <row r="193" spans="1:5" ht="15" customHeight="1">
      <c r="A193" s="164"/>
      <c r="B193" s="162" t="s">
        <v>375</v>
      </c>
      <c r="C193" s="162" t="s">
        <v>376</v>
      </c>
      <c r="D193" s="167" t="s">
        <v>376</v>
      </c>
      <c r="E193" s="167" t="s">
        <v>376</v>
      </c>
    </row>
    <row r="194" spans="1:5" ht="15" customHeight="1">
      <c r="A194" s="168"/>
      <c r="B194" s="162" t="s">
        <v>377</v>
      </c>
      <c r="C194" s="162" t="s">
        <v>376</v>
      </c>
      <c r="D194" s="167" t="s">
        <v>376</v>
      </c>
      <c r="E194" s="167" t="s">
        <v>376</v>
      </c>
    </row>
  </sheetData>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P4" sqref="P4"/>
    </sheetView>
  </sheetViews>
  <sheetFormatPr defaultColWidth="9.00390625" defaultRowHeight="12.75"/>
  <cols>
    <col min="1" max="1" width="7.421875" style="0" customWidth="1"/>
    <col min="2" max="2" width="16.421875" style="0" customWidth="1"/>
    <col min="3" max="3" width="5.140625" style="140" customWidth="1"/>
    <col min="4" max="15" width="6.7109375" style="0" customWidth="1"/>
    <col min="16" max="16" width="8.7109375" style="111" customWidth="1"/>
    <col min="17" max="17" width="15.7109375" style="0" customWidth="1"/>
    <col min="18" max="27" width="5.7109375" style="0" customWidth="1"/>
    <col min="28" max="29" width="6.7109375" style="0" customWidth="1"/>
  </cols>
  <sheetData>
    <row r="1" spans="1:29" ht="16.5">
      <c r="A1" s="61" t="s">
        <v>3</v>
      </c>
      <c r="B1" s="61" t="s">
        <v>631</v>
      </c>
      <c r="C1" s="61" t="s">
        <v>632</v>
      </c>
      <c r="D1" s="29" t="str">
        <f>Results!D2</f>
        <v>Test Sample</v>
      </c>
      <c r="E1" s="29"/>
      <c r="F1" s="29"/>
      <c r="G1" s="29"/>
      <c r="H1" s="29"/>
      <c r="I1" s="29"/>
      <c r="J1" s="29"/>
      <c r="K1" s="29"/>
      <c r="L1" s="29"/>
      <c r="M1" s="29"/>
      <c r="N1" s="23"/>
      <c r="O1" s="23"/>
      <c r="P1" s="153"/>
      <c r="Q1" s="60" t="s">
        <v>633</v>
      </c>
      <c r="R1" s="96" t="s">
        <v>634</v>
      </c>
      <c r="S1" s="97"/>
      <c r="T1" s="97"/>
      <c r="U1" s="97"/>
      <c r="V1" s="97"/>
      <c r="W1" s="97"/>
      <c r="X1" s="97"/>
      <c r="Y1" s="97"/>
      <c r="Z1" s="97"/>
      <c r="AA1" s="119"/>
      <c r="AB1" s="60" t="s">
        <v>635</v>
      </c>
      <c r="AC1" s="60" t="s">
        <v>636</v>
      </c>
    </row>
    <row r="2" spans="1:29" ht="12.75">
      <c r="A2" s="61"/>
      <c r="B2" s="61"/>
      <c r="C2" s="61"/>
      <c r="D2" s="33" t="s">
        <v>637</v>
      </c>
      <c r="E2" s="33" t="s">
        <v>638</v>
      </c>
      <c r="F2" s="33" t="s">
        <v>639</v>
      </c>
      <c r="G2" s="33" t="s">
        <v>640</v>
      </c>
      <c r="H2" s="33" t="s">
        <v>641</v>
      </c>
      <c r="I2" s="33" t="s">
        <v>642</v>
      </c>
      <c r="J2" s="33" t="s">
        <v>643</v>
      </c>
      <c r="K2" s="33" t="s">
        <v>644</v>
      </c>
      <c r="L2" s="33" t="s">
        <v>645</v>
      </c>
      <c r="M2" s="33" t="s">
        <v>646</v>
      </c>
      <c r="N2" s="29" t="s">
        <v>635</v>
      </c>
      <c r="O2" s="29" t="s">
        <v>647</v>
      </c>
      <c r="P2" s="154"/>
      <c r="Q2" s="71"/>
      <c r="R2" s="33" t="s">
        <v>637</v>
      </c>
      <c r="S2" s="33" t="s">
        <v>638</v>
      </c>
      <c r="T2" s="33" t="s">
        <v>639</v>
      </c>
      <c r="U2" s="33" t="s">
        <v>640</v>
      </c>
      <c r="V2" s="33" t="s">
        <v>641</v>
      </c>
      <c r="W2" s="33" t="s">
        <v>642</v>
      </c>
      <c r="X2" s="33" t="s">
        <v>643</v>
      </c>
      <c r="Y2" s="33" t="s">
        <v>644</v>
      </c>
      <c r="Z2" s="33" t="s">
        <v>645</v>
      </c>
      <c r="AA2" s="33" t="s">
        <v>646</v>
      </c>
      <c r="AB2" s="71"/>
      <c r="AC2" s="71"/>
    </row>
    <row r="3" spans="1:29" ht="12.75" customHeight="1">
      <c r="A3" s="90" t="str">
        <f>'Gene Table'!A3</f>
        <v>Plate 1</v>
      </c>
      <c r="B3" s="37" t="str">
        <f>'Gene Table'!D3</f>
        <v>MIMAT0000416</v>
      </c>
      <c r="C3" s="141" t="s">
        <v>9</v>
      </c>
      <c r="D3" s="142"/>
      <c r="E3" s="142"/>
      <c r="F3" s="142"/>
      <c r="G3" s="142"/>
      <c r="H3" s="142"/>
      <c r="I3" s="142"/>
      <c r="J3" s="142"/>
      <c r="K3" s="142"/>
      <c r="L3" s="142"/>
      <c r="M3" s="142"/>
      <c r="N3" s="146"/>
      <c r="O3" s="146"/>
      <c r="Q3" s="147" t="s">
        <v>648</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49" t="e">
        <f>AVERAGE(R3:AA3)</f>
        <v>#DIV/0!</v>
      </c>
      <c r="AC3" s="150" t="e">
        <f>STDEV(R3:AA3)</f>
        <v>#DIV/0!</v>
      </c>
    </row>
    <row r="4" spans="1:29" ht="12.75">
      <c r="A4" s="90"/>
      <c r="B4" s="37" t="str">
        <f>'Gene Table'!D4</f>
        <v>MIMAT0000099</v>
      </c>
      <c r="C4" s="141" t="s">
        <v>13</v>
      </c>
      <c r="D4" s="142"/>
      <c r="E4" s="142"/>
      <c r="F4" s="142"/>
      <c r="G4" s="142"/>
      <c r="H4" s="142"/>
      <c r="I4" s="142"/>
      <c r="J4" s="142"/>
      <c r="K4" s="142"/>
      <c r="L4" s="142"/>
      <c r="M4" s="142"/>
      <c r="N4" s="146"/>
      <c r="O4" s="146"/>
      <c r="P4" s="155"/>
      <c r="Q4" s="147" t="s">
        <v>649</v>
      </c>
      <c r="R4" s="37" t="str">
        <f aca="true" t="shared" si="1" ref="R4:AA4">IF(COUNTIF(D$3:D$194,"&lt;35")=0,"",COUNTIF(D$3:D$194,"&lt;30")-R3)</f>
        <v/>
      </c>
      <c r="S4" s="37" t="str">
        <f t="shared" si="1"/>
        <v/>
      </c>
      <c r="T4" s="37" t="str">
        <f t="shared" si="1"/>
        <v/>
      </c>
      <c r="U4" s="37" t="str">
        <f t="shared" si="1"/>
        <v/>
      </c>
      <c r="V4" s="37" t="str">
        <f t="shared" si="1"/>
        <v/>
      </c>
      <c r="W4" s="37" t="str">
        <f t="shared" si="1"/>
        <v/>
      </c>
      <c r="X4" s="37" t="str">
        <f t="shared" si="1"/>
        <v/>
      </c>
      <c r="Y4" s="37" t="str">
        <f t="shared" si="1"/>
        <v/>
      </c>
      <c r="Z4" s="37" t="str">
        <f t="shared" si="1"/>
        <v/>
      </c>
      <c r="AA4" s="37" t="str">
        <f t="shared" si="1"/>
        <v/>
      </c>
      <c r="AB4" s="149" t="e">
        <f>AVERAGE(R4:AA4)</f>
        <v>#DIV/0!</v>
      </c>
      <c r="AC4" s="150" t="e">
        <f>STDEV(R4:AA4)</f>
        <v>#DIV/0!</v>
      </c>
    </row>
    <row r="5" spans="1:29" ht="12.75">
      <c r="A5" s="90"/>
      <c r="B5" s="37" t="str">
        <f>'Gene Table'!D5</f>
        <v>MIMAT0000680</v>
      </c>
      <c r="C5" s="141" t="s">
        <v>17</v>
      </c>
      <c r="D5" s="142"/>
      <c r="E5" s="142"/>
      <c r="F5" s="142"/>
      <c r="G5" s="142"/>
      <c r="H5" s="142"/>
      <c r="I5" s="142"/>
      <c r="J5" s="142"/>
      <c r="K5" s="142"/>
      <c r="L5" s="142"/>
      <c r="M5" s="142"/>
      <c r="N5" s="146"/>
      <c r="O5" s="146"/>
      <c r="Q5" s="147" t="s">
        <v>650</v>
      </c>
      <c r="R5" s="37" t="str">
        <f aca="true" t="shared" si="2" ref="R5:AA5">IF(COUNTIF(D$3:D$194,"&lt;35")=0,"",COUNTIF(D$3:D$194,"&lt;35")-SUM(R3:R4))</f>
        <v/>
      </c>
      <c r="S5" s="37" t="str">
        <f t="shared" si="2"/>
        <v/>
      </c>
      <c r="T5" s="37" t="str">
        <f t="shared" si="2"/>
        <v/>
      </c>
      <c r="U5" s="37" t="str">
        <f t="shared" si="2"/>
        <v/>
      </c>
      <c r="V5" s="37" t="str">
        <f t="shared" si="2"/>
        <v/>
      </c>
      <c r="W5" s="37" t="str">
        <f t="shared" si="2"/>
        <v/>
      </c>
      <c r="X5" s="37" t="str">
        <f t="shared" si="2"/>
        <v/>
      </c>
      <c r="Y5" s="37" t="str">
        <f t="shared" si="2"/>
        <v/>
      </c>
      <c r="Z5" s="37" t="str">
        <f t="shared" si="2"/>
        <v/>
      </c>
      <c r="AA5" s="37" t="str">
        <f t="shared" si="2"/>
        <v/>
      </c>
      <c r="AB5" s="149" t="e">
        <f>AVERAGE(R5:AA5)</f>
        <v>#DIV/0!</v>
      </c>
      <c r="AC5" s="150" t="e">
        <f>STDEV(R5:AA5)</f>
        <v>#DIV/0!</v>
      </c>
    </row>
    <row r="6" spans="1:29" ht="12.75">
      <c r="A6" s="90"/>
      <c r="B6" s="37" t="str">
        <f>'Gene Table'!D6</f>
        <v>MIMAT0000069</v>
      </c>
      <c r="C6" s="141" t="s">
        <v>21</v>
      </c>
      <c r="D6" s="142"/>
      <c r="E6" s="142"/>
      <c r="F6" s="142"/>
      <c r="G6" s="142"/>
      <c r="H6" s="142"/>
      <c r="I6" s="142"/>
      <c r="J6" s="142"/>
      <c r="K6" s="142"/>
      <c r="L6" s="142"/>
      <c r="M6" s="142"/>
      <c r="N6" s="146"/>
      <c r="O6" s="146"/>
      <c r="P6" s="155"/>
      <c r="Q6" s="147" t="s">
        <v>651</v>
      </c>
      <c r="R6" s="37" t="str">
        <f aca="true" t="shared" si="3" ref="R6:AA6">IF(COUNTIF(D$3:D$194,"&lt;40")=0,"",COUNTIF(D$3:D$194,"N/A")+COUNTBLANK(D$3:D$194)+COUNTIF(D$3:D$194,"&gt;=35")+COUNTIF(D$3:D$194,"=0")+COUNTIF(D$3:D$194,"Undetermined"))</f>
        <v/>
      </c>
      <c r="S6" s="37" t="str">
        <f t="shared" si="3"/>
        <v/>
      </c>
      <c r="T6" s="37" t="str">
        <f t="shared" si="3"/>
        <v/>
      </c>
      <c r="U6" s="37" t="str">
        <f t="shared" si="3"/>
        <v/>
      </c>
      <c r="V6" s="37" t="str">
        <f t="shared" si="3"/>
        <v/>
      </c>
      <c r="W6" s="37" t="str">
        <f t="shared" si="3"/>
        <v/>
      </c>
      <c r="X6" s="37" t="str">
        <f t="shared" si="3"/>
        <v/>
      </c>
      <c r="Y6" s="37" t="str">
        <f t="shared" si="3"/>
        <v/>
      </c>
      <c r="Z6" s="37" t="str">
        <f t="shared" si="3"/>
        <v/>
      </c>
      <c r="AA6" s="37" t="str">
        <f t="shared" si="3"/>
        <v/>
      </c>
      <c r="AB6" s="149" t="e">
        <f>AVERAGE(R6:AA6)</f>
        <v>#DIV/0!</v>
      </c>
      <c r="AC6" s="150" t="e">
        <f>STDEV(R6:AA6)</f>
        <v>#DIV/0!</v>
      </c>
    </row>
    <row r="7" spans="1:29" ht="16.5">
      <c r="A7" s="90"/>
      <c r="B7" s="37" t="str">
        <f>'Gene Table'!D7</f>
        <v>MIMAT0000422</v>
      </c>
      <c r="C7" s="141" t="s">
        <v>25</v>
      </c>
      <c r="D7" s="142"/>
      <c r="E7" s="142"/>
      <c r="F7" s="142"/>
      <c r="G7" s="142"/>
      <c r="H7" s="142"/>
      <c r="I7" s="142"/>
      <c r="J7" s="142"/>
      <c r="K7" s="142"/>
      <c r="L7" s="142"/>
      <c r="M7" s="142"/>
      <c r="N7" s="146"/>
      <c r="O7" s="146"/>
      <c r="Q7" s="96" t="s">
        <v>652</v>
      </c>
      <c r="R7" s="97"/>
      <c r="S7" s="97"/>
      <c r="T7" s="97"/>
      <c r="U7" s="97"/>
      <c r="V7" s="97"/>
      <c r="W7" s="97"/>
      <c r="X7" s="97"/>
      <c r="Y7" s="97"/>
      <c r="Z7" s="97"/>
      <c r="AA7" s="97"/>
      <c r="AB7" s="97"/>
      <c r="AC7" s="119"/>
    </row>
    <row r="8" spans="1:29" ht="12.75">
      <c r="A8" s="90"/>
      <c r="B8" s="37" t="str">
        <f>'Gene Table'!D8</f>
        <v>MIMAT0000443</v>
      </c>
      <c r="C8" s="141" t="s">
        <v>29</v>
      </c>
      <c r="D8" s="142"/>
      <c r="E8" s="142"/>
      <c r="F8" s="142"/>
      <c r="G8" s="142"/>
      <c r="H8" s="142"/>
      <c r="I8" s="142"/>
      <c r="J8" s="142"/>
      <c r="K8" s="142"/>
      <c r="L8" s="142"/>
      <c r="M8" s="142"/>
      <c r="N8" s="146"/>
      <c r="O8" s="146"/>
      <c r="P8" s="155"/>
      <c r="Q8" s="147" t="s">
        <v>648</v>
      </c>
      <c r="R8" s="148" t="str">
        <f aca="true" t="shared" si="4" ref="R8:AA8">IF(R3="","",R3/SUM(R$3:R$6))</f>
        <v/>
      </c>
      <c r="S8" s="148" t="str">
        <f t="shared" si="4"/>
        <v/>
      </c>
      <c r="T8" s="148" t="str">
        <f t="shared" si="4"/>
        <v/>
      </c>
      <c r="U8" s="148" t="str">
        <f t="shared" si="4"/>
        <v/>
      </c>
      <c r="V8" s="148" t="str">
        <f t="shared" si="4"/>
        <v/>
      </c>
      <c r="W8" s="148" t="str">
        <f t="shared" si="4"/>
        <v/>
      </c>
      <c r="X8" s="148" t="str">
        <f t="shared" si="4"/>
        <v/>
      </c>
      <c r="Y8" s="148" t="str">
        <f t="shared" si="4"/>
        <v/>
      </c>
      <c r="Z8" s="148" t="str">
        <f t="shared" si="4"/>
        <v/>
      </c>
      <c r="AA8" s="151" t="str">
        <f t="shared" si="4"/>
        <v/>
      </c>
      <c r="AB8" s="152" t="e">
        <f>AVERAGE(R8:AA8)</f>
        <v>#DIV/0!</v>
      </c>
      <c r="AC8" s="152" t="e">
        <f>STDEV(R8:AA8)</f>
        <v>#DIV/0!</v>
      </c>
    </row>
    <row r="9" spans="1:29" ht="12.75">
      <c r="A9" s="90"/>
      <c r="B9" s="37" t="str">
        <f>'Gene Table'!D9</f>
        <v>MIMAT0000437</v>
      </c>
      <c r="C9" s="141" t="s">
        <v>33</v>
      </c>
      <c r="D9" s="142"/>
      <c r="E9" s="142"/>
      <c r="F9" s="142"/>
      <c r="G9" s="142"/>
      <c r="H9" s="142"/>
      <c r="I9" s="142"/>
      <c r="J9" s="142"/>
      <c r="K9" s="142"/>
      <c r="L9" s="142"/>
      <c r="M9" s="142"/>
      <c r="N9" s="146"/>
      <c r="O9" s="146"/>
      <c r="Q9" s="147" t="s">
        <v>649</v>
      </c>
      <c r="R9" s="148" t="str">
        <f aca="true" t="shared" si="5" ref="R9:AA9">IF(R4="","",R4/SUM(R$3:R$6))</f>
        <v/>
      </c>
      <c r="S9" s="148" t="str">
        <f t="shared" si="5"/>
        <v/>
      </c>
      <c r="T9" s="148" t="str">
        <f t="shared" si="5"/>
        <v/>
      </c>
      <c r="U9" s="148" t="str">
        <f t="shared" si="5"/>
        <v/>
      </c>
      <c r="V9" s="148" t="str">
        <f t="shared" si="5"/>
        <v/>
      </c>
      <c r="W9" s="148" t="str">
        <f t="shared" si="5"/>
        <v/>
      </c>
      <c r="X9" s="148" t="str">
        <f t="shared" si="5"/>
        <v/>
      </c>
      <c r="Y9" s="148" t="str">
        <f t="shared" si="5"/>
        <v/>
      </c>
      <c r="Z9" s="148" t="str">
        <f t="shared" si="5"/>
        <v/>
      </c>
      <c r="AA9" s="151" t="str">
        <f t="shared" si="5"/>
        <v/>
      </c>
      <c r="AB9" s="152" t="e">
        <f>AVERAGE(R9:AA9)</f>
        <v>#DIV/0!</v>
      </c>
      <c r="AC9" s="152" t="e">
        <f>STDEV(R9:AA9)</f>
        <v>#DIV/0!</v>
      </c>
    </row>
    <row r="10" spans="1:29" ht="12.75">
      <c r="A10" s="90"/>
      <c r="B10" s="37" t="str">
        <f>'Gene Table'!D10</f>
        <v>MIMAT0000439</v>
      </c>
      <c r="C10" s="141" t="s">
        <v>37</v>
      </c>
      <c r="D10" s="142"/>
      <c r="E10" s="142"/>
      <c r="F10" s="142"/>
      <c r="G10" s="142"/>
      <c r="H10" s="142"/>
      <c r="I10" s="142"/>
      <c r="J10" s="142"/>
      <c r="K10" s="142"/>
      <c r="L10" s="142"/>
      <c r="M10" s="142"/>
      <c r="N10" s="146"/>
      <c r="O10" s="146"/>
      <c r="P10" s="155"/>
      <c r="Q10" s="147" t="s">
        <v>650</v>
      </c>
      <c r="R10" s="148" t="str">
        <f aca="true" t="shared" si="6" ref="R10:AA10">IF(R5="","",R5/SUM(R$3:R$6))</f>
        <v/>
      </c>
      <c r="S10" s="148" t="str">
        <f t="shared" si="6"/>
        <v/>
      </c>
      <c r="T10" s="148" t="str">
        <f t="shared" si="6"/>
        <v/>
      </c>
      <c r="U10" s="148" t="str">
        <f t="shared" si="6"/>
        <v/>
      </c>
      <c r="V10" s="148" t="str">
        <f t="shared" si="6"/>
        <v/>
      </c>
      <c r="W10" s="148" t="str">
        <f t="shared" si="6"/>
        <v/>
      </c>
      <c r="X10" s="148" t="str">
        <f t="shared" si="6"/>
        <v/>
      </c>
      <c r="Y10" s="148" t="str">
        <f t="shared" si="6"/>
        <v/>
      </c>
      <c r="Z10" s="148" t="str">
        <f t="shared" si="6"/>
        <v/>
      </c>
      <c r="AA10" s="151" t="str">
        <f t="shared" si="6"/>
        <v/>
      </c>
      <c r="AB10" s="152" t="e">
        <f>AVERAGE(R10:AA10)</f>
        <v>#DIV/0!</v>
      </c>
      <c r="AC10" s="152" t="e">
        <f>STDEV(R10:AA10)</f>
        <v>#DIV/0!</v>
      </c>
    </row>
    <row r="11" spans="1:29" ht="12.75">
      <c r="A11" s="90"/>
      <c r="B11" s="37" t="str">
        <f>'Gene Table'!D11</f>
        <v>MIMAT0000452</v>
      </c>
      <c r="C11" s="141" t="s">
        <v>41</v>
      </c>
      <c r="D11" s="142"/>
      <c r="E11" s="142"/>
      <c r="F11" s="142"/>
      <c r="G11" s="142"/>
      <c r="H11" s="142"/>
      <c r="I11" s="142"/>
      <c r="J11" s="142"/>
      <c r="K11" s="142"/>
      <c r="L11" s="142"/>
      <c r="M11" s="142"/>
      <c r="N11" s="146"/>
      <c r="O11" s="146"/>
      <c r="Q11" s="147" t="s">
        <v>651</v>
      </c>
      <c r="R11" s="148" t="str">
        <f aca="true" t="shared" si="7" ref="R11:AA11">IF(R6="","",R6/SUM(R$3:R$6))</f>
        <v/>
      </c>
      <c r="S11" s="148" t="str">
        <f t="shared" si="7"/>
        <v/>
      </c>
      <c r="T11" s="148" t="str">
        <f t="shared" si="7"/>
        <v/>
      </c>
      <c r="U11" s="148" t="str">
        <f t="shared" si="7"/>
        <v/>
      </c>
      <c r="V11" s="148" t="str">
        <f t="shared" si="7"/>
        <v/>
      </c>
      <c r="W11" s="148" t="str">
        <f t="shared" si="7"/>
        <v/>
      </c>
      <c r="X11" s="148" t="str">
        <f t="shared" si="7"/>
        <v/>
      </c>
      <c r="Y11" s="148" t="str">
        <f t="shared" si="7"/>
        <v/>
      </c>
      <c r="Z11" s="148" t="str">
        <f t="shared" si="7"/>
        <v/>
      </c>
      <c r="AA11" s="151" t="str">
        <f t="shared" si="7"/>
        <v/>
      </c>
      <c r="AB11" s="152" t="e">
        <f>AVERAGE(R11:AA11)</f>
        <v>#DIV/0!</v>
      </c>
      <c r="AC11" s="152" t="e">
        <f>STDEV(R11:AA11)</f>
        <v>#DIV/0!</v>
      </c>
    </row>
    <row r="12" spans="1:16" ht="12.75">
      <c r="A12" s="90"/>
      <c r="B12" s="37" t="str">
        <f>'Gene Table'!D12</f>
        <v>MIMAT0000259</v>
      </c>
      <c r="C12" s="141" t="s">
        <v>45</v>
      </c>
      <c r="D12" s="142"/>
      <c r="E12" s="142"/>
      <c r="F12" s="142"/>
      <c r="G12" s="142"/>
      <c r="H12" s="142"/>
      <c r="I12" s="142"/>
      <c r="J12" s="142"/>
      <c r="K12" s="142"/>
      <c r="L12" s="142"/>
      <c r="M12" s="142"/>
      <c r="N12" s="146"/>
      <c r="O12" s="146"/>
      <c r="P12" s="155"/>
    </row>
    <row r="13" spans="1:15" ht="12.75">
      <c r="A13" s="90"/>
      <c r="B13" s="37" t="str">
        <f>'Gene Table'!D13</f>
        <v>MIMAT0000261</v>
      </c>
      <c r="C13" s="141" t="s">
        <v>49</v>
      </c>
      <c r="D13" s="142"/>
      <c r="E13" s="142"/>
      <c r="F13" s="142"/>
      <c r="G13" s="142"/>
      <c r="H13" s="142"/>
      <c r="I13" s="142"/>
      <c r="J13" s="142"/>
      <c r="K13" s="142"/>
      <c r="L13" s="142"/>
      <c r="M13" s="142"/>
      <c r="N13" s="146"/>
      <c r="O13" s="146"/>
    </row>
    <row r="14" spans="1:16" ht="12.75">
      <c r="A14" s="90"/>
      <c r="B14" s="37" t="str">
        <f>'Gene Table'!D14</f>
        <v>MIMAT0000458</v>
      </c>
      <c r="C14" s="141" t="s">
        <v>53</v>
      </c>
      <c r="D14" s="142"/>
      <c r="E14" s="142"/>
      <c r="F14" s="142"/>
      <c r="G14" s="142"/>
      <c r="H14" s="142"/>
      <c r="I14" s="142"/>
      <c r="J14" s="142"/>
      <c r="K14" s="142"/>
      <c r="L14" s="142"/>
      <c r="M14" s="142"/>
      <c r="N14" s="146"/>
      <c r="O14" s="146"/>
      <c r="P14" s="155"/>
    </row>
    <row r="15" spans="1:15" ht="12.75">
      <c r="A15" s="90"/>
      <c r="B15" s="37" t="str">
        <f>'Gene Table'!D15</f>
        <v>MIMAT0000077</v>
      </c>
      <c r="C15" s="141" t="s">
        <v>57</v>
      </c>
      <c r="D15" s="142"/>
      <c r="E15" s="142"/>
      <c r="F15" s="142"/>
      <c r="G15" s="142"/>
      <c r="H15" s="142"/>
      <c r="I15" s="142"/>
      <c r="J15" s="142"/>
      <c r="K15" s="142"/>
      <c r="L15" s="142"/>
      <c r="M15" s="142"/>
      <c r="N15" s="146"/>
      <c r="O15" s="146"/>
    </row>
    <row r="16" spans="1:16" ht="12.75">
      <c r="A16" s="90"/>
      <c r="B16" s="37" t="str">
        <f>'Gene Table'!D16</f>
        <v>MIMAT0000082</v>
      </c>
      <c r="C16" s="141" t="s">
        <v>61</v>
      </c>
      <c r="D16" s="142"/>
      <c r="E16" s="142"/>
      <c r="F16" s="142"/>
      <c r="G16" s="142"/>
      <c r="H16" s="142"/>
      <c r="I16" s="142"/>
      <c r="J16" s="142"/>
      <c r="K16" s="142"/>
      <c r="L16" s="142"/>
      <c r="M16" s="142"/>
      <c r="N16" s="146"/>
      <c r="O16" s="146"/>
      <c r="P16" s="155"/>
    </row>
    <row r="17" spans="1:15" ht="12.75">
      <c r="A17" s="90"/>
      <c r="B17" s="37" t="str">
        <f>'Gene Table'!D17</f>
        <v>MIMAT0000100</v>
      </c>
      <c r="C17" s="141" t="s">
        <v>65</v>
      </c>
      <c r="D17" s="142"/>
      <c r="E17" s="142"/>
      <c r="F17" s="142"/>
      <c r="G17" s="142"/>
      <c r="H17" s="142"/>
      <c r="I17" s="142"/>
      <c r="J17" s="142"/>
      <c r="K17" s="142"/>
      <c r="L17" s="142"/>
      <c r="M17" s="142"/>
      <c r="N17" s="146"/>
      <c r="O17" s="146"/>
    </row>
    <row r="18" spans="1:16" ht="12.75">
      <c r="A18" s="90"/>
      <c r="B18" s="37" t="str">
        <f>'Gene Table'!D18</f>
        <v>MIMAT0000068</v>
      </c>
      <c r="C18" s="141" t="s">
        <v>69</v>
      </c>
      <c r="D18" s="142"/>
      <c r="E18" s="142"/>
      <c r="F18" s="142"/>
      <c r="G18" s="142"/>
      <c r="H18" s="142"/>
      <c r="I18" s="142"/>
      <c r="J18" s="142"/>
      <c r="K18" s="142"/>
      <c r="L18" s="142"/>
      <c r="M18" s="142"/>
      <c r="N18" s="146"/>
      <c r="O18" s="146"/>
      <c r="P18" s="155"/>
    </row>
    <row r="19" spans="1:15" ht="12.75">
      <c r="A19" s="90"/>
      <c r="B19" s="37" t="str">
        <f>'Gene Table'!D19</f>
        <v>MIMAT0000417</v>
      </c>
      <c r="C19" s="141" t="s">
        <v>73</v>
      </c>
      <c r="D19" s="142"/>
      <c r="E19" s="142"/>
      <c r="F19" s="142"/>
      <c r="G19" s="142"/>
      <c r="H19" s="142"/>
      <c r="I19" s="142"/>
      <c r="J19" s="142"/>
      <c r="K19" s="142"/>
      <c r="L19" s="142"/>
      <c r="M19" s="142"/>
      <c r="N19" s="146"/>
      <c r="O19" s="146"/>
    </row>
    <row r="20" spans="1:16" ht="12.75">
      <c r="A20" s="90"/>
      <c r="B20" s="37" t="str">
        <f>'Gene Table'!D20</f>
        <v>MIMAT0000076</v>
      </c>
      <c r="C20" s="141" t="s">
        <v>77</v>
      </c>
      <c r="D20" s="142"/>
      <c r="E20" s="142"/>
      <c r="F20" s="142"/>
      <c r="G20" s="142"/>
      <c r="H20" s="142"/>
      <c r="I20" s="142"/>
      <c r="J20" s="142"/>
      <c r="K20" s="142"/>
      <c r="L20" s="142"/>
      <c r="M20" s="142"/>
      <c r="N20" s="146"/>
      <c r="O20" s="146"/>
      <c r="P20" s="155"/>
    </row>
    <row r="21" spans="1:15" ht="12.75">
      <c r="A21" s="90"/>
      <c r="B21" s="37" t="str">
        <f>'Gene Table'!D21</f>
        <v>MIMAT0000267</v>
      </c>
      <c r="C21" s="141" t="s">
        <v>81</v>
      </c>
      <c r="D21" s="142"/>
      <c r="E21" s="142"/>
      <c r="F21" s="142"/>
      <c r="G21" s="142"/>
      <c r="H21" s="142"/>
      <c r="I21" s="142"/>
      <c r="J21" s="142"/>
      <c r="K21" s="142"/>
      <c r="L21" s="142"/>
      <c r="M21" s="142"/>
      <c r="N21" s="146"/>
      <c r="O21" s="146"/>
    </row>
    <row r="22" spans="1:16" ht="12.75">
      <c r="A22" s="90"/>
      <c r="B22" s="37" t="str">
        <f>'Gene Table'!D22</f>
        <v>MIMAT0000080</v>
      </c>
      <c r="C22" s="141" t="s">
        <v>85</v>
      </c>
      <c r="D22" s="142"/>
      <c r="E22" s="142"/>
      <c r="F22" s="142"/>
      <c r="G22" s="142"/>
      <c r="H22" s="142"/>
      <c r="I22" s="142"/>
      <c r="J22" s="142"/>
      <c r="K22" s="142"/>
      <c r="L22" s="142"/>
      <c r="M22" s="142"/>
      <c r="N22" s="146"/>
      <c r="O22" s="146"/>
      <c r="P22" s="155"/>
    </row>
    <row r="23" spans="1:15" ht="12.75">
      <c r="A23" s="90"/>
      <c r="B23" s="37" t="str">
        <f>'Gene Table'!D23</f>
        <v>MIMAT0004676</v>
      </c>
      <c r="C23" s="141" t="s">
        <v>89</v>
      </c>
      <c r="D23" s="142"/>
      <c r="E23" s="142"/>
      <c r="F23" s="142"/>
      <c r="G23" s="142"/>
      <c r="H23" s="142"/>
      <c r="I23" s="142"/>
      <c r="J23" s="142"/>
      <c r="K23" s="142"/>
      <c r="L23" s="142"/>
      <c r="M23" s="142"/>
      <c r="N23" s="146"/>
      <c r="O23" s="146"/>
    </row>
    <row r="24" spans="1:16" ht="12.75">
      <c r="A24" s="90"/>
      <c r="B24" s="37" t="str">
        <f>'Gene Table'!D24</f>
        <v>MIMAT0000724</v>
      </c>
      <c r="C24" s="141" t="s">
        <v>93</v>
      </c>
      <c r="D24" s="142"/>
      <c r="E24" s="142"/>
      <c r="F24" s="142"/>
      <c r="G24" s="142"/>
      <c r="H24" s="142"/>
      <c r="I24" s="142"/>
      <c r="J24" s="142"/>
      <c r="K24" s="142"/>
      <c r="L24" s="142"/>
      <c r="M24" s="142"/>
      <c r="N24" s="146"/>
      <c r="O24" s="146"/>
      <c r="P24" s="155"/>
    </row>
    <row r="25" spans="1:15" ht="12.75">
      <c r="A25" s="90"/>
      <c r="B25" s="37" t="str">
        <f>'Gene Table'!D25</f>
        <v>MIMAT0000445</v>
      </c>
      <c r="C25" s="141" t="s">
        <v>97</v>
      </c>
      <c r="D25" s="142"/>
      <c r="E25" s="142"/>
      <c r="F25" s="142"/>
      <c r="G25" s="142"/>
      <c r="H25" s="142"/>
      <c r="I25" s="142"/>
      <c r="J25" s="142"/>
      <c r="K25" s="142"/>
      <c r="L25" s="142"/>
      <c r="M25" s="142"/>
      <c r="N25" s="146"/>
      <c r="O25" s="146"/>
    </row>
    <row r="26" spans="1:16" ht="12.75">
      <c r="A26" s="90"/>
      <c r="B26" s="37" t="str">
        <f>'Gene Table'!D26</f>
        <v>MIMAT0000426</v>
      </c>
      <c r="C26" s="141" t="s">
        <v>101</v>
      </c>
      <c r="D26" s="142"/>
      <c r="E26" s="142"/>
      <c r="F26" s="142"/>
      <c r="G26" s="142"/>
      <c r="H26" s="142"/>
      <c r="I26" s="142"/>
      <c r="J26" s="142"/>
      <c r="K26" s="142"/>
      <c r="L26" s="142"/>
      <c r="M26" s="142"/>
      <c r="N26" s="146"/>
      <c r="O26" s="146"/>
      <c r="P26" s="155"/>
    </row>
    <row r="27" spans="1:15" ht="12.75" customHeight="1">
      <c r="A27" s="90"/>
      <c r="B27" s="37" t="str">
        <f>'Gene Table'!D27</f>
        <v>MIMAT0000447</v>
      </c>
      <c r="C27" s="141" t="s">
        <v>105</v>
      </c>
      <c r="D27" s="142"/>
      <c r="E27" s="142"/>
      <c r="F27" s="142"/>
      <c r="G27" s="142"/>
      <c r="H27" s="142"/>
      <c r="I27" s="142"/>
      <c r="J27" s="142"/>
      <c r="K27" s="142"/>
      <c r="L27" s="142"/>
      <c r="M27" s="142"/>
      <c r="N27" s="146"/>
      <c r="O27" s="146"/>
    </row>
    <row r="28" spans="1:16" ht="12.75">
      <c r="A28" s="90"/>
      <c r="B28" s="37" t="str">
        <f>'Gene Table'!D28</f>
        <v>MIMAT0000431</v>
      </c>
      <c r="C28" s="141" t="s">
        <v>109</v>
      </c>
      <c r="D28" s="142"/>
      <c r="E28" s="142"/>
      <c r="F28" s="142"/>
      <c r="G28" s="142"/>
      <c r="H28" s="142"/>
      <c r="I28" s="142"/>
      <c r="J28" s="142"/>
      <c r="K28" s="142"/>
      <c r="L28" s="142"/>
      <c r="M28" s="142"/>
      <c r="N28" s="146"/>
      <c r="O28" s="146"/>
      <c r="P28" s="155"/>
    </row>
    <row r="29" spans="1:15" ht="12.75">
      <c r="A29" s="90"/>
      <c r="B29" s="37" t="str">
        <f>'Gene Table'!D29</f>
        <v>MIMAT0000433</v>
      </c>
      <c r="C29" s="141" t="s">
        <v>113</v>
      </c>
      <c r="D29" s="142"/>
      <c r="E29" s="142"/>
      <c r="F29" s="142"/>
      <c r="G29" s="142"/>
      <c r="H29" s="142"/>
      <c r="I29" s="142"/>
      <c r="J29" s="142"/>
      <c r="K29" s="142"/>
      <c r="L29" s="142"/>
      <c r="M29" s="142"/>
      <c r="N29" s="146"/>
      <c r="O29" s="146"/>
    </row>
    <row r="30" spans="1:16" ht="12.75">
      <c r="A30" s="90"/>
      <c r="B30" s="37" t="str">
        <f>'Gene Table'!D30</f>
        <v>MIMAT0000435</v>
      </c>
      <c r="C30" s="141" t="s">
        <v>117</v>
      </c>
      <c r="D30" s="142"/>
      <c r="E30" s="142"/>
      <c r="F30" s="142"/>
      <c r="G30" s="142"/>
      <c r="H30" s="142"/>
      <c r="I30" s="142"/>
      <c r="J30" s="142"/>
      <c r="K30" s="142"/>
      <c r="L30" s="142"/>
      <c r="M30" s="142"/>
      <c r="N30" s="146"/>
      <c r="O30" s="146"/>
      <c r="P30" s="155"/>
    </row>
    <row r="31" spans="1:15" ht="12.75">
      <c r="A31" s="90"/>
      <c r="B31" s="37" t="str">
        <f>'Gene Table'!D31</f>
        <v>MIMAT0000457</v>
      </c>
      <c r="C31" s="141" t="s">
        <v>121</v>
      </c>
      <c r="D31" s="142"/>
      <c r="E31" s="142"/>
      <c r="F31" s="142"/>
      <c r="G31" s="142"/>
      <c r="H31" s="142"/>
      <c r="I31" s="142"/>
      <c r="J31" s="142"/>
      <c r="K31" s="142"/>
      <c r="L31" s="142"/>
      <c r="M31" s="142"/>
      <c r="N31" s="146"/>
      <c r="O31" s="146"/>
    </row>
    <row r="32" spans="1:16" ht="12.75">
      <c r="A32" s="90"/>
      <c r="B32" s="37" t="str">
        <f>'Gene Table'!D32</f>
        <v>MIMAT0000461</v>
      </c>
      <c r="C32" s="141" t="s">
        <v>125</v>
      </c>
      <c r="D32" s="142"/>
      <c r="E32" s="142"/>
      <c r="F32" s="142"/>
      <c r="G32" s="142"/>
      <c r="H32" s="142"/>
      <c r="I32" s="142"/>
      <c r="J32" s="142"/>
      <c r="K32" s="142"/>
      <c r="L32" s="142"/>
      <c r="M32" s="142"/>
      <c r="N32" s="146"/>
      <c r="O32" s="146"/>
      <c r="P32" s="155"/>
    </row>
    <row r="33" spans="1:15" ht="12.75">
      <c r="A33" s="90"/>
      <c r="B33" s="37" t="str">
        <f>'Gene Table'!D33</f>
        <v>MIMAT0000275</v>
      </c>
      <c r="C33" s="141" t="s">
        <v>129</v>
      </c>
      <c r="D33" s="142"/>
      <c r="E33" s="142"/>
      <c r="F33" s="142"/>
      <c r="G33" s="142"/>
      <c r="H33" s="142"/>
      <c r="I33" s="142"/>
      <c r="J33" s="142"/>
      <c r="K33" s="142"/>
      <c r="L33" s="142"/>
      <c r="M33" s="142"/>
      <c r="N33" s="146"/>
      <c r="O33" s="146"/>
    </row>
    <row r="34" spans="1:16" ht="12.75">
      <c r="A34" s="90"/>
      <c r="B34" s="37" t="str">
        <f>'Gene Table'!D34</f>
        <v>MIMAT0000278</v>
      </c>
      <c r="C34" s="141" t="s">
        <v>133</v>
      </c>
      <c r="D34" s="142"/>
      <c r="E34" s="142"/>
      <c r="F34" s="142"/>
      <c r="G34" s="142"/>
      <c r="H34" s="142"/>
      <c r="I34" s="142"/>
      <c r="J34" s="142"/>
      <c r="K34" s="142"/>
      <c r="L34" s="142"/>
      <c r="M34" s="142"/>
      <c r="N34" s="146"/>
      <c r="O34" s="146"/>
      <c r="P34" s="155"/>
    </row>
    <row r="35" spans="1:15" ht="12.75">
      <c r="A35" s="90"/>
      <c r="B35" s="37" t="str">
        <f>'Gene Table'!D35</f>
        <v>MIMAT0000280</v>
      </c>
      <c r="C35" s="141" t="s">
        <v>137</v>
      </c>
      <c r="D35" s="142"/>
      <c r="E35" s="142"/>
      <c r="F35" s="142"/>
      <c r="G35" s="142"/>
      <c r="H35" s="142"/>
      <c r="I35" s="142"/>
      <c r="J35" s="142"/>
      <c r="K35" s="142"/>
      <c r="L35" s="142"/>
      <c r="M35" s="142"/>
      <c r="N35" s="146"/>
      <c r="O35" s="146"/>
    </row>
    <row r="36" spans="1:16" ht="12.75">
      <c r="A36" s="90"/>
      <c r="B36" s="37" t="str">
        <f>'Gene Table'!D36</f>
        <v>MIMAT0000765</v>
      </c>
      <c r="C36" s="141" t="s">
        <v>141</v>
      </c>
      <c r="D36" s="142"/>
      <c r="E36" s="142"/>
      <c r="F36" s="142"/>
      <c r="G36" s="142"/>
      <c r="H36" s="142"/>
      <c r="I36" s="142"/>
      <c r="J36" s="142"/>
      <c r="K36" s="142"/>
      <c r="L36" s="142"/>
      <c r="M36" s="142"/>
      <c r="N36" s="146"/>
      <c r="O36" s="146"/>
      <c r="P36" s="155"/>
    </row>
    <row r="37" spans="1:15" ht="12.75">
      <c r="A37" s="90"/>
      <c r="B37" s="37" t="str">
        <f>'Gene Table'!D37</f>
        <v>MIMAT0000255</v>
      </c>
      <c r="C37" s="141" t="s">
        <v>145</v>
      </c>
      <c r="D37" s="142"/>
      <c r="E37" s="142"/>
      <c r="F37" s="142"/>
      <c r="G37" s="142"/>
      <c r="H37" s="142"/>
      <c r="I37" s="142"/>
      <c r="J37" s="142"/>
      <c r="K37" s="142"/>
      <c r="L37" s="142"/>
      <c r="M37" s="142"/>
      <c r="N37" s="146"/>
      <c r="O37" s="146"/>
    </row>
    <row r="38" spans="1:16" ht="12.75">
      <c r="A38" s="90"/>
      <c r="B38" s="37" t="str">
        <f>'Gene Table'!D38</f>
        <v>MIMAT0000092</v>
      </c>
      <c r="C38" s="141" t="s">
        <v>149</v>
      </c>
      <c r="D38" s="142"/>
      <c r="E38" s="142"/>
      <c r="F38" s="142"/>
      <c r="G38" s="142"/>
      <c r="H38" s="142"/>
      <c r="I38" s="142"/>
      <c r="J38" s="142"/>
      <c r="K38" s="142"/>
      <c r="L38" s="142"/>
      <c r="M38" s="142"/>
      <c r="N38" s="146"/>
      <c r="O38" s="146"/>
      <c r="P38" s="155"/>
    </row>
    <row r="39" spans="1:15" ht="12.75">
      <c r="A39" s="90"/>
      <c r="B39" s="37" t="str">
        <f>'Gene Table'!D39</f>
        <v>MIMAT0000093</v>
      </c>
      <c r="C39" s="141" t="s">
        <v>153</v>
      </c>
      <c r="D39" s="142"/>
      <c r="E39" s="142"/>
      <c r="F39" s="142"/>
      <c r="G39" s="142"/>
      <c r="H39" s="142"/>
      <c r="I39" s="142"/>
      <c r="J39" s="142"/>
      <c r="K39" s="142"/>
      <c r="L39" s="142"/>
      <c r="M39" s="142"/>
      <c r="N39" s="146"/>
      <c r="O39" s="146"/>
    </row>
    <row r="40" spans="1:16" ht="12.75">
      <c r="A40" s="90"/>
      <c r="B40" s="37" t="str">
        <f>'Gene Table'!D40</f>
        <v>MIMAT0000062</v>
      </c>
      <c r="C40" s="141" t="s">
        <v>157</v>
      </c>
      <c r="D40" s="142"/>
      <c r="E40" s="142"/>
      <c r="F40" s="142"/>
      <c r="G40" s="142"/>
      <c r="H40" s="142"/>
      <c r="I40" s="142"/>
      <c r="J40" s="142"/>
      <c r="K40" s="142"/>
      <c r="L40" s="142"/>
      <c r="M40" s="142"/>
      <c r="N40" s="146"/>
      <c r="O40" s="146"/>
      <c r="P40" s="155"/>
    </row>
    <row r="41" spans="1:15" ht="12.75">
      <c r="A41" s="90"/>
      <c r="B41" s="37" t="str">
        <f>'Gene Table'!D41</f>
        <v>MIMAT0000066</v>
      </c>
      <c r="C41" s="141" t="s">
        <v>161</v>
      </c>
      <c r="D41" s="142"/>
      <c r="E41" s="142"/>
      <c r="F41" s="142"/>
      <c r="G41" s="142"/>
      <c r="H41" s="142"/>
      <c r="I41" s="142"/>
      <c r="J41" s="142"/>
      <c r="K41" s="142"/>
      <c r="L41" s="142"/>
      <c r="M41" s="142"/>
      <c r="N41" s="146"/>
      <c r="O41" s="146"/>
    </row>
    <row r="42" spans="1:16" ht="12.75">
      <c r="A42" s="90"/>
      <c r="B42" s="37" t="str">
        <f>'Gene Table'!D42</f>
        <v>MIMAT0000067</v>
      </c>
      <c r="C42" s="141" t="s">
        <v>165</v>
      </c>
      <c r="D42" s="142"/>
      <c r="E42" s="142"/>
      <c r="F42" s="142"/>
      <c r="G42" s="142"/>
      <c r="H42" s="142"/>
      <c r="I42" s="142"/>
      <c r="J42" s="142"/>
      <c r="K42" s="142"/>
      <c r="L42" s="142"/>
      <c r="M42" s="142"/>
      <c r="N42" s="146"/>
      <c r="O42" s="146"/>
      <c r="P42" s="155"/>
    </row>
    <row r="43" spans="1:15" ht="12.75">
      <c r="A43" s="90"/>
      <c r="B43" s="37" t="str">
        <f>'Gene Table'!D43</f>
        <v>MIMAT0000274</v>
      </c>
      <c r="C43" s="141" t="s">
        <v>169</v>
      </c>
      <c r="D43" s="142"/>
      <c r="E43" s="142"/>
      <c r="F43" s="142"/>
      <c r="G43" s="142"/>
      <c r="H43" s="142"/>
      <c r="I43" s="142"/>
      <c r="J43" s="142"/>
      <c r="K43" s="142"/>
      <c r="L43" s="142"/>
      <c r="M43" s="142"/>
      <c r="N43" s="146"/>
      <c r="O43" s="146"/>
    </row>
    <row r="44" spans="1:16" ht="12.75">
      <c r="A44" s="90"/>
      <c r="B44" s="37" t="str">
        <f>'Gene Table'!D44</f>
        <v>MIMAT0001631</v>
      </c>
      <c r="C44" s="141" t="s">
        <v>173</v>
      </c>
      <c r="D44" s="142"/>
      <c r="E44" s="142"/>
      <c r="F44" s="142"/>
      <c r="G44" s="142"/>
      <c r="H44" s="142"/>
      <c r="I44" s="142"/>
      <c r="J44" s="142"/>
      <c r="K44" s="142"/>
      <c r="L44" s="142"/>
      <c r="M44" s="142"/>
      <c r="N44" s="146"/>
      <c r="O44" s="146"/>
      <c r="P44" s="155"/>
    </row>
    <row r="45" spans="1:15" ht="12.75">
      <c r="A45" s="90"/>
      <c r="B45" s="37" t="str">
        <f>'Gene Table'!D45</f>
        <v>MIMAT0000425</v>
      </c>
      <c r="C45" s="141" t="s">
        <v>177</v>
      </c>
      <c r="D45" s="142"/>
      <c r="E45" s="142"/>
      <c r="F45" s="142"/>
      <c r="G45" s="142"/>
      <c r="H45" s="142"/>
      <c r="I45" s="142"/>
      <c r="J45" s="142"/>
      <c r="K45" s="142"/>
      <c r="L45" s="142"/>
      <c r="M45" s="142"/>
      <c r="N45" s="146"/>
      <c r="O45" s="146"/>
    </row>
    <row r="46" spans="1:16" ht="12.75">
      <c r="A46" s="90"/>
      <c r="B46" s="37" t="str">
        <f>'Gene Table'!D46</f>
        <v>MIMAT0000686</v>
      </c>
      <c r="C46" s="141" t="s">
        <v>181</v>
      </c>
      <c r="D46" s="142"/>
      <c r="E46" s="142"/>
      <c r="F46" s="142"/>
      <c r="G46" s="142"/>
      <c r="H46" s="142"/>
      <c r="I46" s="142"/>
      <c r="J46" s="142"/>
      <c r="K46" s="142"/>
      <c r="L46" s="142"/>
      <c r="M46" s="142"/>
      <c r="N46" s="146"/>
      <c r="O46" s="146"/>
      <c r="P46" s="155"/>
    </row>
    <row r="47" spans="1:15" ht="12.75">
      <c r="A47" s="90"/>
      <c r="B47" s="37" t="str">
        <f>'Gene Table'!D47</f>
        <v>MIMAT0000263</v>
      </c>
      <c r="C47" s="141" t="s">
        <v>185</v>
      </c>
      <c r="D47" s="142"/>
      <c r="E47" s="142"/>
      <c r="F47" s="142"/>
      <c r="G47" s="142"/>
      <c r="H47" s="142"/>
      <c r="I47" s="142"/>
      <c r="J47" s="142"/>
      <c r="K47" s="142"/>
      <c r="L47" s="142"/>
      <c r="M47" s="142"/>
      <c r="N47" s="146"/>
      <c r="O47" s="146"/>
    </row>
    <row r="48" spans="1:16" ht="12.75">
      <c r="A48" s="90"/>
      <c r="B48" s="37" t="str">
        <f>'Gene Table'!D48</f>
        <v>MIMAT0000245</v>
      </c>
      <c r="C48" s="141" t="s">
        <v>189</v>
      </c>
      <c r="D48" s="142"/>
      <c r="E48" s="142"/>
      <c r="F48" s="142"/>
      <c r="G48" s="142"/>
      <c r="H48" s="142"/>
      <c r="I48" s="142"/>
      <c r="J48" s="142"/>
      <c r="K48" s="142"/>
      <c r="L48" s="142"/>
      <c r="M48" s="142"/>
      <c r="N48" s="146"/>
      <c r="O48" s="146"/>
      <c r="P48" s="155"/>
    </row>
    <row r="49" spans="1:15" ht="12.75">
      <c r="A49" s="90"/>
      <c r="B49" s="37" t="str">
        <f>'Gene Table'!D49</f>
        <v>MIMAT0004692</v>
      </c>
      <c r="C49" s="141" t="s">
        <v>193</v>
      </c>
      <c r="D49" s="142"/>
      <c r="E49" s="142"/>
      <c r="F49" s="142"/>
      <c r="G49" s="142"/>
      <c r="H49" s="142"/>
      <c r="I49" s="142"/>
      <c r="J49" s="142"/>
      <c r="K49" s="142"/>
      <c r="L49" s="142"/>
      <c r="M49" s="142"/>
      <c r="N49" s="146"/>
      <c r="O49" s="146"/>
    </row>
    <row r="50" spans="1:16" ht="12.75">
      <c r="A50" s="90"/>
      <c r="B50" s="37" t="str">
        <f>'Gene Table'!D50</f>
        <v>MIMAT0000771</v>
      </c>
      <c r="C50" s="141" t="s">
        <v>197</v>
      </c>
      <c r="D50" s="142"/>
      <c r="E50" s="142"/>
      <c r="F50" s="142"/>
      <c r="G50" s="142"/>
      <c r="H50" s="142"/>
      <c r="I50" s="142"/>
      <c r="J50" s="142"/>
      <c r="K50" s="142"/>
      <c r="L50" s="142"/>
      <c r="M50" s="142"/>
      <c r="N50" s="146"/>
      <c r="O50" s="146"/>
      <c r="P50" s="155"/>
    </row>
    <row r="51" spans="1:15" ht="12.75" customHeight="1">
      <c r="A51" s="90"/>
      <c r="B51" s="37" t="str">
        <f>'Gene Table'!D51</f>
        <v>MIMAT0000277</v>
      </c>
      <c r="C51" s="141" t="s">
        <v>201</v>
      </c>
      <c r="D51" s="142"/>
      <c r="E51" s="142"/>
      <c r="F51" s="142"/>
      <c r="G51" s="142"/>
      <c r="H51" s="142"/>
      <c r="I51" s="142"/>
      <c r="J51" s="142"/>
      <c r="K51" s="142"/>
      <c r="L51" s="142"/>
      <c r="M51" s="142"/>
      <c r="N51" s="146"/>
      <c r="O51" s="146"/>
    </row>
    <row r="52" spans="1:16" ht="12.75">
      <c r="A52" s="90"/>
      <c r="B52" s="37" t="str">
        <f>'Gene Table'!D52</f>
        <v>MIMAT0000264</v>
      </c>
      <c r="C52" s="141" t="s">
        <v>205</v>
      </c>
      <c r="D52" s="142"/>
      <c r="E52" s="142"/>
      <c r="F52" s="142"/>
      <c r="G52" s="142"/>
      <c r="H52" s="142"/>
      <c r="I52" s="142"/>
      <c r="J52" s="142"/>
      <c r="K52" s="142"/>
      <c r="L52" s="142"/>
      <c r="M52" s="142"/>
      <c r="N52" s="146"/>
      <c r="O52" s="146"/>
      <c r="P52" s="155"/>
    </row>
    <row r="53" spans="1:15" ht="12.75">
      <c r="A53" s="90"/>
      <c r="B53" s="37" t="str">
        <f>'Gene Table'!D53</f>
        <v>MIMAT0000279</v>
      </c>
      <c r="C53" s="141" t="s">
        <v>209</v>
      </c>
      <c r="D53" s="142"/>
      <c r="E53" s="142"/>
      <c r="F53" s="142"/>
      <c r="G53" s="142"/>
      <c r="H53" s="142"/>
      <c r="I53" s="142"/>
      <c r="J53" s="142"/>
      <c r="K53" s="142"/>
      <c r="L53" s="142"/>
      <c r="M53" s="142"/>
      <c r="N53" s="146"/>
      <c r="O53" s="146"/>
    </row>
    <row r="54" spans="1:16" ht="12.75">
      <c r="A54" s="90"/>
      <c r="B54" s="37" t="str">
        <f>'Gene Table'!D54</f>
        <v>MIMAT0004697</v>
      </c>
      <c r="C54" s="141" t="s">
        <v>213</v>
      </c>
      <c r="D54" s="142"/>
      <c r="E54" s="142"/>
      <c r="F54" s="142"/>
      <c r="G54" s="142"/>
      <c r="H54" s="142"/>
      <c r="I54" s="142"/>
      <c r="J54" s="142"/>
      <c r="K54" s="142"/>
      <c r="L54" s="142"/>
      <c r="M54" s="142"/>
      <c r="N54" s="146"/>
      <c r="O54" s="146"/>
      <c r="P54" s="155"/>
    </row>
    <row r="55" spans="1:15" ht="12.75">
      <c r="A55" s="90"/>
      <c r="B55" s="37" t="str">
        <f>'Gene Table'!D55</f>
        <v>MIMAT0000424</v>
      </c>
      <c r="C55" s="141" t="s">
        <v>217</v>
      </c>
      <c r="D55" s="142"/>
      <c r="E55" s="142"/>
      <c r="F55" s="142"/>
      <c r="G55" s="142"/>
      <c r="H55" s="142"/>
      <c r="I55" s="142"/>
      <c r="J55" s="142"/>
      <c r="K55" s="142"/>
      <c r="L55" s="142"/>
      <c r="M55" s="142"/>
      <c r="N55" s="146"/>
      <c r="O55" s="146"/>
    </row>
    <row r="56" spans="1:16" ht="12.75">
      <c r="A56" s="90"/>
      <c r="B56" s="37" t="str">
        <f>'Gene Table'!D56</f>
        <v>MIMAT0000757</v>
      </c>
      <c r="C56" s="141" t="s">
        <v>221</v>
      </c>
      <c r="D56" s="142"/>
      <c r="E56" s="142"/>
      <c r="F56" s="142"/>
      <c r="G56" s="142"/>
      <c r="H56" s="142"/>
      <c r="I56" s="142"/>
      <c r="J56" s="142"/>
      <c r="K56" s="142"/>
      <c r="L56" s="142"/>
      <c r="M56" s="142"/>
      <c r="N56" s="146"/>
      <c r="O56" s="146"/>
      <c r="P56" s="155"/>
    </row>
    <row r="57" spans="1:15" ht="12.75">
      <c r="A57" s="90"/>
      <c r="B57" s="37" t="str">
        <f>'Gene Table'!D57</f>
        <v>MIMAT0000646</v>
      </c>
      <c r="C57" s="141" t="s">
        <v>225</v>
      </c>
      <c r="D57" s="142"/>
      <c r="E57" s="142"/>
      <c r="F57" s="142"/>
      <c r="G57" s="142"/>
      <c r="H57" s="142"/>
      <c r="I57" s="142"/>
      <c r="J57" s="142"/>
      <c r="K57" s="142"/>
      <c r="L57" s="142"/>
      <c r="M57" s="142"/>
      <c r="N57" s="146"/>
      <c r="O57" s="146"/>
    </row>
    <row r="58" spans="1:16" ht="12.75">
      <c r="A58" s="90"/>
      <c r="B58" s="37" t="str">
        <f>'Gene Table'!D58</f>
        <v>MIMAT0004694</v>
      </c>
      <c r="C58" s="141" t="s">
        <v>229</v>
      </c>
      <c r="D58" s="142"/>
      <c r="E58" s="142"/>
      <c r="F58" s="142"/>
      <c r="G58" s="142"/>
      <c r="H58" s="142"/>
      <c r="I58" s="142"/>
      <c r="J58" s="142"/>
      <c r="K58" s="142"/>
      <c r="L58" s="142"/>
      <c r="M58" s="142"/>
      <c r="N58" s="146"/>
      <c r="O58" s="146"/>
      <c r="P58" s="155"/>
    </row>
    <row r="59" spans="1:15" ht="12.75">
      <c r="A59" s="90"/>
      <c r="B59" s="37" t="str">
        <f>'Gene Table'!D59</f>
        <v>MIMAT0004915</v>
      </c>
      <c r="C59" s="141" t="s">
        <v>233</v>
      </c>
      <c r="D59" s="142"/>
      <c r="E59" s="142"/>
      <c r="F59" s="142"/>
      <c r="G59" s="142"/>
      <c r="H59" s="142"/>
      <c r="I59" s="142"/>
      <c r="J59" s="142"/>
      <c r="K59" s="142"/>
      <c r="L59" s="142"/>
      <c r="M59" s="142"/>
      <c r="N59" s="146"/>
      <c r="O59" s="146"/>
    </row>
    <row r="60" spans="1:16" ht="12.75">
      <c r="A60" s="90"/>
      <c r="B60" s="37" t="str">
        <f>'Gene Table'!D60</f>
        <v>MIMAT0000251</v>
      </c>
      <c r="C60" s="141" t="s">
        <v>237</v>
      </c>
      <c r="D60" s="142"/>
      <c r="E60" s="142"/>
      <c r="F60" s="142"/>
      <c r="G60" s="142"/>
      <c r="H60" s="142"/>
      <c r="I60" s="142"/>
      <c r="J60" s="142"/>
      <c r="K60" s="142"/>
      <c r="L60" s="142"/>
      <c r="M60" s="142"/>
      <c r="N60" s="146"/>
      <c r="O60" s="146"/>
      <c r="P60" s="155"/>
    </row>
    <row r="61" spans="1:15" ht="12.75">
      <c r="A61" s="90"/>
      <c r="B61" s="37" t="str">
        <f>'Gene Table'!D61</f>
        <v>MIMAT0000719</v>
      </c>
      <c r="C61" s="141" t="s">
        <v>241</v>
      </c>
      <c r="D61" s="142"/>
      <c r="E61" s="142"/>
      <c r="F61" s="142"/>
      <c r="G61" s="142"/>
      <c r="H61" s="142"/>
      <c r="I61" s="142"/>
      <c r="J61" s="142"/>
      <c r="K61" s="142"/>
      <c r="L61" s="142"/>
      <c r="M61" s="142"/>
      <c r="N61" s="146"/>
      <c r="O61" s="146"/>
    </row>
    <row r="62" spans="1:16" ht="12.75">
      <c r="A62" s="90"/>
      <c r="B62" s="37" t="str">
        <f>'Gene Table'!D62</f>
        <v>MIMAT0000091</v>
      </c>
      <c r="C62" s="141" t="s">
        <v>245</v>
      </c>
      <c r="D62" s="142"/>
      <c r="E62" s="142"/>
      <c r="F62" s="142"/>
      <c r="G62" s="142"/>
      <c r="H62" s="142"/>
      <c r="I62" s="142"/>
      <c r="J62" s="142"/>
      <c r="K62" s="142"/>
      <c r="L62" s="142"/>
      <c r="M62" s="142"/>
      <c r="N62" s="146"/>
      <c r="O62" s="146"/>
      <c r="P62" s="155"/>
    </row>
    <row r="63" spans="1:15" ht="12.75">
      <c r="A63" s="90"/>
      <c r="B63" s="37" t="str">
        <f>'Gene Table'!D63</f>
        <v>MIMAT0004908</v>
      </c>
      <c r="C63" s="141" t="s">
        <v>249</v>
      </c>
      <c r="D63" s="142"/>
      <c r="E63" s="142"/>
      <c r="F63" s="142"/>
      <c r="G63" s="142"/>
      <c r="H63" s="142"/>
      <c r="I63" s="142"/>
      <c r="J63" s="142"/>
      <c r="K63" s="142"/>
      <c r="L63" s="142"/>
      <c r="M63" s="142"/>
      <c r="N63" s="146"/>
      <c r="O63" s="146"/>
    </row>
    <row r="64" spans="1:16" ht="12.75">
      <c r="A64" s="90"/>
      <c r="B64" s="37" t="str">
        <f>'Gene Table'!D64</f>
        <v>MIMAT0001341</v>
      </c>
      <c r="C64" s="141" t="s">
        <v>253</v>
      </c>
      <c r="D64" s="142"/>
      <c r="E64" s="142"/>
      <c r="F64" s="142"/>
      <c r="G64" s="142"/>
      <c r="H64" s="142"/>
      <c r="I64" s="142"/>
      <c r="J64" s="142"/>
      <c r="K64" s="142"/>
      <c r="L64" s="142"/>
      <c r="M64" s="142"/>
      <c r="N64" s="146"/>
      <c r="O64" s="146"/>
      <c r="P64" s="155"/>
    </row>
    <row r="65" spans="1:15" ht="12.75">
      <c r="A65" s="90"/>
      <c r="B65" s="37" t="str">
        <f>'Gene Table'!D65</f>
        <v>MIMAT0004926</v>
      </c>
      <c r="C65" s="141" t="s">
        <v>257</v>
      </c>
      <c r="D65" s="142"/>
      <c r="E65" s="142"/>
      <c r="F65" s="142"/>
      <c r="G65" s="142"/>
      <c r="H65" s="142"/>
      <c r="I65" s="142"/>
      <c r="J65" s="142"/>
      <c r="K65" s="142"/>
      <c r="L65" s="142"/>
      <c r="M65" s="142"/>
      <c r="N65" s="146"/>
      <c r="O65" s="146"/>
    </row>
    <row r="66" spans="1:16" ht="12.75">
      <c r="A66" s="90"/>
      <c r="B66" s="37" t="str">
        <f>'Gene Table'!D66</f>
        <v>MIMAT0000454</v>
      </c>
      <c r="C66" s="141" t="s">
        <v>261</v>
      </c>
      <c r="D66" s="142"/>
      <c r="E66" s="142"/>
      <c r="F66" s="142"/>
      <c r="G66" s="142"/>
      <c r="H66" s="142"/>
      <c r="I66" s="142"/>
      <c r="J66" s="142"/>
      <c r="K66" s="142"/>
      <c r="L66" s="142"/>
      <c r="M66" s="142"/>
      <c r="N66" s="146"/>
      <c r="O66" s="146"/>
      <c r="P66" s="155"/>
    </row>
    <row r="67" spans="1:15" ht="12.75">
      <c r="A67" s="90"/>
      <c r="B67" s="37" t="str">
        <f>'Gene Table'!D67</f>
        <v>MIMAT0000451</v>
      </c>
      <c r="C67" s="141" t="s">
        <v>265</v>
      </c>
      <c r="D67" s="142"/>
      <c r="E67" s="142"/>
      <c r="F67" s="142"/>
      <c r="G67" s="142"/>
      <c r="H67" s="142"/>
      <c r="I67" s="142"/>
      <c r="J67" s="142"/>
      <c r="K67" s="142"/>
      <c r="L67" s="142"/>
      <c r="M67" s="142"/>
      <c r="N67" s="146"/>
      <c r="O67" s="146"/>
    </row>
    <row r="68" spans="1:16" ht="12.75">
      <c r="A68" s="90"/>
      <c r="B68" s="37" t="str">
        <f>'Gene Table'!D68</f>
        <v>MIMAT0000418</v>
      </c>
      <c r="C68" s="141" t="s">
        <v>269</v>
      </c>
      <c r="D68" s="142"/>
      <c r="E68" s="142"/>
      <c r="F68" s="142"/>
      <c r="G68" s="142"/>
      <c r="H68" s="142"/>
      <c r="I68" s="142"/>
      <c r="J68" s="142"/>
      <c r="K68" s="142"/>
      <c r="L68" s="142"/>
      <c r="M68" s="142"/>
      <c r="N68" s="146"/>
      <c r="O68" s="146"/>
      <c r="P68" s="155"/>
    </row>
    <row r="69" spans="1:15" ht="12.75">
      <c r="A69" s="90"/>
      <c r="B69" s="37" t="str">
        <f>'Gene Table'!D69</f>
        <v>MIMAT0004597</v>
      </c>
      <c r="C69" s="141" t="s">
        <v>273</v>
      </c>
      <c r="D69" s="142"/>
      <c r="E69" s="142"/>
      <c r="F69" s="142"/>
      <c r="G69" s="142"/>
      <c r="H69" s="142"/>
      <c r="I69" s="142"/>
      <c r="J69" s="142"/>
      <c r="K69" s="142"/>
      <c r="L69" s="142"/>
      <c r="M69" s="142"/>
      <c r="N69" s="146"/>
      <c r="O69" s="146"/>
    </row>
    <row r="70" spans="1:16" ht="12.75">
      <c r="A70" s="90"/>
      <c r="B70" s="37" t="str">
        <f>'Gene Table'!D70</f>
        <v>MIMAT0000761</v>
      </c>
      <c r="C70" s="141" t="s">
        <v>277</v>
      </c>
      <c r="D70" s="142"/>
      <c r="E70" s="142"/>
      <c r="F70" s="142"/>
      <c r="G70" s="142"/>
      <c r="H70" s="142"/>
      <c r="I70" s="142"/>
      <c r="J70" s="142"/>
      <c r="K70" s="142"/>
      <c r="L70" s="142"/>
      <c r="M70" s="142"/>
      <c r="N70" s="146"/>
      <c r="O70" s="146"/>
      <c r="P70" s="155"/>
    </row>
    <row r="71" spans="1:15" ht="12.75">
      <c r="A71" s="90"/>
      <c r="B71" s="37" t="str">
        <f>'Gene Table'!D71</f>
        <v>MIMAT0004700</v>
      </c>
      <c r="C71" s="141" t="s">
        <v>281</v>
      </c>
      <c r="D71" s="142"/>
      <c r="E71" s="142"/>
      <c r="F71" s="142"/>
      <c r="G71" s="142"/>
      <c r="H71" s="142"/>
      <c r="I71" s="142"/>
      <c r="J71" s="142"/>
      <c r="K71" s="142"/>
      <c r="L71" s="142"/>
      <c r="M71" s="142"/>
      <c r="N71" s="146"/>
      <c r="O71" s="146"/>
    </row>
    <row r="72" spans="1:16" ht="12.75">
      <c r="A72" s="90"/>
      <c r="B72" s="37" t="str">
        <f>'Gene Table'!D72</f>
        <v>MIMAT0004677</v>
      </c>
      <c r="C72" s="141" t="s">
        <v>285</v>
      </c>
      <c r="D72" s="142"/>
      <c r="E72" s="142"/>
      <c r="F72" s="142"/>
      <c r="G72" s="142"/>
      <c r="H72" s="142"/>
      <c r="I72" s="142"/>
      <c r="J72" s="142"/>
      <c r="K72" s="142"/>
      <c r="L72" s="142"/>
      <c r="M72" s="142"/>
      <c r="N72" s="146"/>
      <c r="O72" s="146"/>
      <c r="P72" s="155"/>
    </row>
    <row r="73" spans="1:15" ht="12.75">
      <c r="A73" s="90"/>
      <c r="B73" s="37" t="str">
        <f>'Gene Table'!D73</f>
        <v>MIMAT0000760</v>
      </c>
      <c r="C73" s="141" t="s">
        <v>289</v>
      </c>
      <c r="D73" s="142"/>
      <c r="E73" s="142"/>
      <c r="F73" s="142"/>
      <c r="G73" s="142"/>
      <c r="H73" s="142"/>
      <c r="I73" s="142"/>
      <c r="J73" s="142"/>
      <c r="K73" s="142"/>
      <c r="L73" s="142"/>
      <c r="M73" s="142"/>
      <c r="N73" s="146"/>
      <c r="O73" s="146"/>
    </row>
    <row r="74" spans="1:16" ht="12.75">
      <c r="A74" s="90"/>
      <c r="B74" s="37" t="str">
        <f>'Gene Table'!D74</f>
        <v>MIMAT0000753</v>
      </c>
      <c r="C74" s="141" t="s">
        <v>293</v>
      </c>
      <c r="D74" s="142"/>
      <c r="E74" s="142"/>
      <c r="F74" s="142"/>
      <c r="G74" s="142"/>
      <c r="H74" s="142"/>
      <c r="I74" s="142"/>
      <c r="J74" s="142"/>
      <c r="K74" s="142"/>
      <c r="L74" s="142"/>
      <c r="M74" s="142"/>
      <c r="N74" s="146"/>
      <c r="O74" s="146"/>
      <c r="P74" s="155"/>
    </row>
    <row r="75" spans="1:15" ht="12.75" customHeight="1">
      <c r="A75" s="90"/>
      <c r="B75" s="37" t="str">
        <f>'Gene Table'!D75</f>
        <v>MIMAT0004602</v>
      </c>
      <c r="C75" s="141" t="s">
        <v>297</v>
      </c>
      <c r="D75" s="142"/>
      <c r="E75" s="142"/>
      <c r="F75" s="142"/>
      <c r="G75" s="142"/>
      <c r="H75" s="142"/>
      <c r="I75" s="142"/>
      <c r="J75" s="142"/>
      <c r="K75" s="142"/>
      <c r="L75" s="142"/>
      <c r="M75" s="142"/>
      <c r="N75" s="146"/>
      <c r="O75" s="146"/>
    </row>
    <row r="76" spans="1:16" ht="12.75">
      <c r="A76" s="90"/>
      <c r="B76" s="37" t="str">
        <f>'Gene Table'!D76</f>
        <v>MIMAT0000756</v>
      </c>
      <c r="C76" s="141" t="s">
        <v>301</v>
      </c>
      <c r="D76" s="142"/>
      <c r="E76" s="142"/>
      <c r="F76" s="142"/>
      <c r="G76" s="142"/>
      <c r="H76" s="142"/>
      <c r="I76" s="142"/>
      <c r="J76" s="142"/>
      <c r="K76" s="142"/>
      <c r="L76" s="142"/>
      <c r="M76" s="142"/>
      <c r="N76" s="146"/>
      <c r="O76" s="146"/>
      <c r="P76" s="155"/>
    </row>
    <row r="77" spans="1:15" ht="12.75">
      <c r="A77" s="90"/>
      <c r="B77" s="37" t="str">
        <f>'Gene Table'!D77</f>
        <v>MIMAT0004613</v>
      </c>
      <c r="C77" s="141" t="s">
        <v>305</v>
      </c>
      <c r="D77" s="142"/>
      <c r="E77" s="142"/>
      <c r="F77" s="142"/>
      <c r="G77" s="142"/>
      <c r="H77" s="142"/>
      <c r="I77" s="142"/>
      <c r="J77" s="142"/>
      <c r="K77" s="142"/>
      <c r="L77" s="142"/>
      <c r="M77" s="142"/>
      <c r="N77" s="146"/>
      <c r="O77" s="146"/>
    </row>
    <row r="78" spans="1:16" ht="12.75">
      <c r="A78" s="90"/>
      <c r="B78" s="37" t="str">
        <f>'Gene Table'!D78</f>
        <v>MIMAT0000752</v>
      </c>
      <c r="C78" s="141" t="s">
        <v>309</v>
      </c>
      <c r="D78" s="142"/>
      <c r="E78" s="142"/>
      <c r="F78" s="142"/>
      <c r="G78" s="142"/>
      <c r="H78" s="142"/>
      <c r="I78" s="142"/>
      <c r="J78" s="142"/>
      <c r="K78" s="142"/>
      <c r="L78" s="142"/>
      <c r="M78" s="142"/>
      <c r="N78" s="146"/>
      <c r="O78" s="146"/>
      <c r="P78" s="155"/>
    </row>
    <row r="79" spans="1:15" ht="12.75">
      <c r="A79" s="90"/>
      <c r="B79" s="37" t="str">
        <f>'Gene Table'!D79</f>
        <v>MIMAT0000414</v>
      </c>
      <c r="C79" s="141" t="s">
        <v>313</v>
      </c>
      <c r="D79" s="142"/>
      <c r="E79" s="142"/>
      <c r="F79" s="142"/>
      <c r="G79" s="142"/>
      <c r="H79" s="142"/>
      <c r="I79" s="142"/>
      <c r="J79" s="142"/>
      <c r="K79" s="142"/>
      <c r="L79" s="142"/>
      <c r="M79" s="142"/>
      <c r="N79" s="146"/>
      <c r="O79" s="146"/>
    </row>
    <row r="80" spans="1:16" ht="12.75">
      <c r="A80" s="90"/>
      <c r="B80" s="37" t="str">
        <f>'Gene Table'!D80</f>
        <v>MIMAT0000727</v>
      </c>
      <c r="C80" s="141" t="s">
        <v>317</v>
      </c>
      <c r="D80" s="142"/>
      <c r="E80" s="142"/>
      <c r="F80" s="142"/>
      <c r="G80" s="142"/>
      <c r="H80" s="142"/>
      <c r="I80" s="142"/>
      <c r="J80" s="142"/>
      <c r="K80" s="142"/>
      <c r="L80" s="142"/>
      <c r="M80" s="142"/>
      <c r="N80" s="146"/>
      <c r="O80" s="146"/>
      <c r="P80" s="155"/>
    </row>
    <row r="81" spans="1:15" ht="12.75">
      <c r="A81" s="90"/>
      <c r="B81" s="37" t="str">
        <f>'Gene Table'!D81</f>
        <v>MIMAT0004955</v>
      </c>
      <c r="C81" s="141" t="s">
        <v>321</v>
      </c>
      <c r="D81" s="142"/>
      <c r="E81" s="142"/>
      <c r="F81" s="142"/>
      <c r="G81" s="142"/>
      <c r="H81" s="142"/>
      <c r="I81" s="142"/>
      <c r="J81" s="142"/>
      <c r="K81" s="142"/>
      <c r="L81" s="142"/>
      <c r="M81" s="142"/>
      <c r="N81" s="146"/>
      <c r="O81" s="146"/>
    </row>
    <row r="82" spans="1:16" ht="12.75">
      <c r="A82" s="90"/>
      <c r="B82" s="37" t="str">
        <f>'Gene Table'!D82</f>
        <v>MIMAT0000415</v>
      </c>
      <c r="C82" s="141" t="s">
        <v>325</v>
      </c>
      <c r="D82" s="142"/>
      <c r="E82" s="142"/>
      <c r="F82" s="142"/>
      <c r="G82" s="142"/>
      <c r="H82" s="142"/>
      <c r="I82" s="142"/>
      <c r="J82" s="142"/>
      <c r="K82" s="142"/>
      <c r="L82" s="142"/>
      <c r="M82" s="142"/>
      <c r="N82" s="146"/>
      <c r="O82" s="146"/>
      <c r="P82" s="155"/>
    </row>
    <row r="83" spans="1:15" ht="12.75">
      <c r="A83" s="90"/>
      <c r="B83" s="37" t="str">
        <f>'Gene Table'!D83</f>
        <v>MIMAT0000065</v>
      </c>
      <c r="C83" s="141" t="s">
        <v>329</v>
      </c>
      <c r="D83" s="142"/>
      <c r="E83" s="142"/>
      <c r="F83" s="142"/>
      <c r="G83" s="142"/>
      <c r="H83" s="142"/>
      <c r="I83" s="142"/>
      <c r="J83" s="142"/>
      <c r="K83" s="142"/>
      <c r="L83" s="142"/>
      <c r="M83" s="142"/>
      <c r="N83" s="146"/>
      <c r="O83" s="146"/>
    </row>
    <row r="84" spans="1:16" ht="12.75">
      <c r="A84" s="90"/>
      <c r="B84" s="37" t="str">
        <f>'Gene Table'!D84</f>
        <v>MIMAT0000096</v>
      </c>
      <c r="C84" s="141" t="s">
        <v>333</v>
      </c>
      <c r="D84" s="142"/>
      <c r="E84" s="142"/>
      <c r="F84" s="142"/>
      <c r="G84" s="142"/>
      <c r="H84" s="142"/>
      <c r="I84" s="142"/>
      <c r="J84" s="142"/>
      <c r="K84" s="142"/>
      <c r="L84" s="142"/>
      <c r="M84" s="142"/>
      <c r="N84" s="146"/>
      <c r="O84" s="146"/>
      <c r="P84" s="155"/>
    </row>
    <row r="85" spans="1:15" ht="12.75">
      <c r="A85" s="90"/>
      <c r="B85" s="37" t="str">
        <f>'Gene Table'!D85</f>
        <v>MIMAT0000432</v>
      </c>
      <c r="C85" s="141" t="s">
        <v>337</v>
      </c>
      <c r="D85" s="142"/>
      <c r="E85" s="142"/>
      <c r="F85" s="142"/>
      <c r="G85" s="142"/>
      <c r="H85" s="142"/>
      <c r="I85" s="142"/>
      <c r="J85" s="142"/>
      <c r="K85" s="142"/>
      <c r="L85" s="142"/>
      <c r="M85" s="142"/>
      <c r="N85" s="146"/>
      <c r="O85" s="146"/>
    </row>
    <row r="86" spans="1:16" ht="12.75">
      <c r="A86" s="90"/>
      <c r="B86" s="37" t="str">
        <f>'Gene Table'!D86</f>
        <v>MIMAT0000075</v>
      </c>
      <c r="C86" s="141" t="s">
        <v>341</v>
      </c>
      <c r="D86" s="142"/>
      <c r="E86" s="142"/>
      <c r="F86" s="142"/>
      <c r="G86" s="142"/>
      <c r="H86" s="142"/>
      <c r="I86" s="142"/>
      <c r="J86" s="142"/>
      <c r="K86" s="142"/>
      <c r="L86" s="142"/>
      <c r="M86" s="142"/>
      <c r="N86" s="146"/>
      <c r="O86" s="146"/>
      <c r="P86" s="155"/>
    </row>
    <row r="87" spans="1:15" ht="12.75">
      <c r="A87" s="90"/>
      <c r="B87" s="37" t="str">
        <f>'Gene Table'!D87</f>
        <v>NC</v>
      </c>
      <c r="C87" s="141" t="s">
        <v>345</v>
      </c>
      <c r="D87" s="142"/>
      <c r="E87" s="142"/>
      <c r="F87" s="142"/>
      <c r="G87" s="142"/>
      <c r="H87" s="142"/>
      <c r="I87" s="142"/>
      <c r="J87" s="142"/>
      <c r="K87" s="142"/>
      <c r="L87" s="142"/>
      <c r="M87" s="142"/>
      <c r="N87" s="146"/>
      <c r="O87" s="146"/>
    </row>
    <row r="88" spans="1:16" ht="12.75">
      <c r="A88" s="90"/>
      <c r="B88" s="37" t="str">
        <f>'Gene Table'!D88</f>
        <v>NC</v>
      </c>
      <c r="C88" s="141" t="s">
        <v>347</v>
      </c>
      <c r="D88" s="142"/>
      <c r="E88" s="142"/>
      <c r="F88" s="142"/>
      <c r="G88" s="142"/>
      <c r="H88" s="142"/>
      <c r="I88" s="142"/>
      <c r="J88" s="142"/>
      <c r="K88" s="142"/>
      <c r="L88" s="142"/>
      <c r="M88" s="142"/>
      <c r="N88" s="146"/>
      <c r="O88" s="146"/>
      <c r="P88" s="155"/>
    </row>
    <row r="89" spans="1:15" ht="12.75">
      <c r="A89" s="90"/>
      <c r="B89" s="37" t="str">
        <f>'Gene Table'!D89</f>
        <v>NR_002752</v>
      </c>
      <c r="C89" s="141" t="s">
        <v>348</v>
      </c>
      <c r="D89" s="142"/>
      <c r="E89" s="142"/>
      <c r="F89" s="142"/>
      <c r="G89" s="142"/>
      <c r="H89" s="142"/>
      <c r="I89" s="142"/>
      <c r="J89" s="142"/>
      <c r="K89" s="142"/>
      <c r="L89" s="142"/>
      <c r="M89" s="142"/>
      <c r="N89" s="146"/>
      <c r="O89" s="146"/>
    </row>
    <row r="90" spans="1:16" ht="12.75">
      <c r="A90" s="90"/>
      <c r="B90" s="37" t="str">
        <f>'Gene Table'!D90</f>
        <v>NR_002750</v>
      </c>
      <c r="C90" s="141" t="s">
        <v>352</v>
      </c>
      <c r="D90" s="142"/>
      <c r="E90" s="142"/>
      <c r="F90" s="142"/>
      <c r="G90" s="142"/>
      <c r="H90" s="142"/>
      <c r="I90" s="142"/>
      <c r="J90" s="142"/>
      <c r="K90" s="142"/>
      <c r="L90" s="142"/>
      <c r="M90" s="142"/>
      <c r="N90" s="146"/>
      <c r="O90" s="146"/>
      <c r="P90" s="155"/>
    </row>
    <row r="91" spans="1:15" ht="12.75">
      <c r="A91" s="90"/>
      <c r="B91" s="37" t="str">
        <f>'Gene Table'!D91</f>
        <v>NR_002745</v>
      </c>
      <c r="C91" s="141" t="s">
        <v>356</v>
      </c>
      <c r="D91" s="142"/>
      <c r="E91" s="142"/>
      <c r="F91" s="142"/>
      <c r="G91" s="142"/>
      <c r="H91" s="142"/>
      <c r="I91" s="142"/>
      <c r="J91" s="142"/>
      <c r="K91" s="142"/>
      <c r="L91" s="142"/>
      <c r="M91" s="142"/>
      <c r="N91" s="146"/>
      <c r="O91" s="146"/>
    </row>
    <row r="92" spans="1:16" ht="12.75">
      <c r="A92" s="90"/>
      <c r="B92" s="37" t="str">
        <f>'Gene Table'!D92</f>
        <v>NR_002746</v>
      </c>
      <c r="C92" s="141" t="s">
        <v>360</v>
      </c>
      <c r="D92" s="142"/>
      <c r="E92" s="142"/>
      <c r="F92" s="142"/>
      <c r="G92" s="142"/>
      <c r="H92" s="142"/>
      <c r="I92" s="142"/>
      <c r="J92" s="142"/>
      <c r="K92" s="142"/>
      <c r="L92" s="142"/>
      <c r="M92" s="142"/>
      <c r="N92" s="146"/>
      <c r="O92" s="146"/>
      <c r="P92" s="155"/>
    </row>
    <row r="93" spans="1:15" ht="12.75">
      <c r="A93" s="90"/>
      <c r="B93" s="37" t="str">
        <f>'Gene Table'!D93</f>
        <v>NR_002744</v>
      </c>
      <c r="C93" s="141" t="s">
        <v>364</v>
      </c>
      <c r="D93" s="142"/>
      <c r="E93" s="142"/>
      <c r="F93" s="142"/>
      <c r="G93" s="142"/>
      <c r="H93" s="142"/>
      <c r="I93" s="142"/>
      <c r="J93" s="142"/>
      <c r="K93" s="142"/>
      <c r="L93" s="142"/>
      <c r="M93" s="142"/>
      <c r="N93" s="146"/>
      <c r="O93" s="146"/>
    </row>
    <row r="94" spans="1:16" ht="12.75">
      <c r="A94" s="90"/>
      <c r="B94" s="37" t="str">
        <f>'Gene Table'!D94</f>
        <v>NR_002450</v>
      </c>
      <c r="C94" s="141" t="s">
        <v>368</v>
      </c>
      <c r="D94" s="142"/>
      <c r="E94" s="142"/>
      <c r="F94" s="142"/>
      <c r="G94" s="142"/>
      <c r="H94" s="142"/>
      <c r="I94" s="142"/>
      <c r="J94" s="142"/>
      <c r="K94" s="142"/>
      <c r="L94" s="142"/>
      <c r="M94" s="142"/>
      <c r="N94" s="146"/>
      <c r="O94" s="146"/>
      <c r="P94" s="155"/>
    </row>
    <row r="95" spans="1:15" ht="12.75">
      <c r="A95" s="90"/>
      <c r="B95" s="37" t="str">
        <f>'Gene Table'!D95</f>
        <v>RT</v>
      </c>
      <c r="C95" s="141" t="s">
        <v>372</v>
      </c>
      <c r="D95" s="142"/>
      <c r="E95" s="142"/>
      <c r="F95" s="142"/>
      <c r="G95" s="142"/>
      <c r="H95" s="142"/>
      <c r="I95" s="142"/>
      <c r="J95" s="142"/>
      <c r="K95" s="142"/>
      <c r="L95" s="142"/>
      <c r="M95" s="142"/>
      <c r="N95" s="146"/>
      <c r="O95" s="146"/>
    </row>
    <row r="96" spans="1:16" ht="12.75">
      <c r="A96" s="90"/>
      <c r="B96" s="37" t="str">
        <f>'Gene Table'!D96</f>
        <v>RT</v>
      </c>
      <c r="C96" s="141" t="s">
        <v>374</v>
      </c>
      <c r="D96" s="142"/>
      <c r="E96" s="142"/>
      <c r="F96" s="142"/>
      <c r="G96" s="142"/>
      <c r="H96" s="142"/>
      <c r="I96" s="142"/>
      <c r="J96" s="142"/>
      <c r="K96" s="142"/>
      <c r="L96" s="142"/>
      <c r="M96" s="142"/>
      <c r="N96" s="146"/>
      <c r="O96" s="146"/>
      <c r="P96" s="155"/>
    </row>
    <row r="97" spans="1:15" ht="12.75">
      <c r="A97" s="90"/>
      <c r="B97" s="37" t="str">
        <f>'Gene Table'!D97</f>
        <v>PCR</v>
      </c>
      <c r="C97" s="141" t="s">
        <v>375</v>
      </c>
      <c r="D97" s="142"/>
      <c r="E97" s="142"/>
      <c r="F97" s="142"/>
      <c r="G97" s="142"/>
      <c r="H97" s="142"/>
      <c r="I97" s="142"/>
      <c r="J97" s="142"/>
      <c r="K97" s="142"/>
      <c r="L97" s="142"/>
      <c r="M97" s="142"/>
      <c r="N97" s="146"/>
      <c r="O97" s="146"/>
    </row>
    <row r="98" spans="1:16" ht="12.75">
      <c r="A98" s="90"/>
      <c r="B98" s="37" t="str">
        <f>'Gene Table'!D98</f>
        <v>PCR</v>
      </c>
      <c r="C98" s="141" t="s">
        <v>377</v>
      </c>
      <c r="D98" s="142"/>
      <c r="E98" s="142"/>
      <c r="F98" s="142"/>
      <c r="G98" s="142"/>
      <c r="H98" s="142"/>
      <c r="I98" s="142"/>
      <c r="J98" s="142"/>
      <c r="K98" s="142"/>
      <c r="L98" s="142"/>
      <c r="M98" s="142"/>
      <c r="N98" s="146"/>
      <c r="O98" s="146"/>
      <c r="P98" s="155"/>
    </row>
    <row r="99" spans="1:15" ht="12.75">
      <c r="A99" s="90" t="str">
        <f>'Gene Table'!A99</f>
        <v>Plate 2</v>
      </c>
      <c r="B99" s="37" t="str">
        <f>'Gene Table'!D99</f>
        <v>MIMAT0006764</v>
      </c>
      <c r="C99" s="141" t="s">
        <v>9</v>
      </c>
      <c r="D99" s="142"/>
      <c r="E99" s="142"/>
      <c r="F99" s="142"/>
      <c r="G99" s="142"/>
      <c r="H99" s="142"/>
      <c r="I99" s="142"/>
      <c r="J99" s="142"/>
      <c r="K99" s="142"/>
      <c r="L99" s="142"/>
      <c r="M99" s="142"/>
      <c r="N99" s="146"/>
      <c r="O99" s="146"/>
    </row>
    <row r="100" spans="1:15" ht="12.75">
      <c r="A100" s="90"/>
      <c r="B100" s="37" t="str">
        <f>'Gene Table'!D100</f>
        <v>MIMAT0000718</v>
      </c>
      <c r="C100" s="141" t="s">
        <v>13</v>
      </c>
      <c r="D100" s="142"/>
      <c r="E100" s="142"/>
      <c r="F100" s="142"/>
      <c r="G100" s="142"/>
      <c r="H100" s="142"/>
      <c r="I100" s="142"/>
      <c r="J100" s="142"/>
      <c r="K100" s="142"/>
      <c r="L100" s="142"/>
      <c r="M100" s="142"/>
      <c r="N100" s="146"/>
      <c r="O100" s="146"/>
    </row>
    <row r="101" spans="1:15" ht="12.75">
      <c r="A101" s="90"/>
      <c r="B101" s="37" t="str">
        <f>'Gene Table'!D101</f>
        <v>MIMAT0000449</v>
      </c>
      <c r="C101" s="141" t="s">
        <v>17</v>
      </c>
      <c r="D101" s="142"/>
      <c r="E101" s="142"/>
      <c r="F101" s="142"/>
      <c r="G101" s="142"/>
      <c r="H101" s="142"/>
      <c r="I101" s="142"/>
      <c r="J101" s="142"/>
      <c r="K101" s="142"/>
      <c r="L101" s="142"/>
      <c r="M101" s="142"/>
      <c r="N101" s="146"/>
      <c r="O101" s="146"/>
    </row>
    <row r="102" spans="1:15" ht="12.75">
      <c r="A102" s="90"/>
      <c r="B102" s="37" t="str">
        <f>'Gene Table'!D102</f>
        <v>MIMAT0001413</v>
      </c>
      <c r="C102" s="141" t="s">
        <v>21</v>
      </c>
      <c r="D102" s="142"/>
      <c r="E102" s="142"/>
      <c r="F102" s="142"/>
      <c r="G102" s="142"/>
      <c r="H102" s="142"/>
      <c r="I102" s="142"/>
      <c r="J102" s="142"/>
      <c r="K102" s="142"/>
      <c r="L102" s="142"/>
      <c r="M102" s="142"/>
      <c r="N102" s="146"/>
      <c r="O102" s="146"/>
    </row>
    <row r="103" spans="1:15" ht="12.75">
      <c r="A103" s="90"/>
      <c r="B103" s="37" t="str">
        <f>'Gene Table'!D103</f>
        <v>MIMAT0000222</v>
      </c>
      <c r="C103" s="141" t="s">
        <v>25</v>
      </c>
      <c r="D103" s="142"/>
      <c r="E103" s="142"/>
      <c r="F103" s="142"/>
      <c r="G103" s="142"/>
      <c r="H103" s="142"/>
      <c r="I103" s="142"/>
      <c r="J103" s="142"/>
      <c r="K103" s="142"/>
      <c r="L103" s="142"/>
      <c r="M103" s="142"/>
      <c r="N103" s="146"/>
      <c r="O103" s="146"/>
    </row>
    <row r="104" spans="1:15" ht="12.75">
      <c r="A104" s="90"/>
      <c r="B104" s="37" t="str">
        <f>'Gene Table'!D104</f>
        <v>MIMAT0005793</v>
      </c>
      <c r="C104" s="141" t="s">
        <v>29</v>
      </c>
      <c r="D104" s="142"/>
      <c r="E104" s="142"/>
      <c r="F104" s="142"/>
      <c r="G104" s="142"/>
      <c r="H104" s="142"/>
      <c r="I104" s="142"/>
      <c r="J104" s="142"/>
      <c r="K104" s="142"/>
      <c r="L104" s="142"/>
      <c r="M104" s="142"/>
      <c r="N104" s="146"/>
      <c r="O104" s="146"/>
    </row>
    <row r="105" spans="1:15" ht="12.75">
      <c r="A105" s="90"/>
      <c r="B105" s="37" t="str">
        <f>'Gene Table'!D105</f>
        <v>MIMAT0000265</v>
      </c>
      <c r="C105" s="141" t="s">
        <v>33</v>
      </c>
      <c r="D105" s="142"/>
      <c r="E105" s="142"/>
      <c r="F105" s="142"/>
      <c r="G105" s="142"/>
      <c r="H105" s="142"/>
      <c r="I105" s="142"/>
      <c r="J105" s="142"/>
      <c r="K105" s="142"/>
      <c r="L105" s="142"/>
      <c r="M105" s="142"/>
      <c r="N105" s="146"/>
      <c r="O105" s="146"/>
    </row>
    <row r="106" spans="1:15" ht="12.75">
      <c r="A106" s="90"/>
      <c r="B106" s="37" t="str">
        <f>'Gene Table'!D106</f>
        <v>MIMAT0000231</v>
      </c>
      <c r="C106" s="141" t="s">
        <v>37</v>
      </c>
      <c r="D106" s="142"/>
      <c r="E106" s="142"/>
      <c r="F106" s="142"/>
      <c r="G106" s="142"/>
      <c r="H106" s="142"/>
      <c r="I106" s="142"/>
      <c r="J106" s="142"/>
      <c r="K106" s="142"/>
      <c r="L106" s="142"/>
      <c r="M106" s="142"/>
      <c r="N106" s="146"/>
      <c r="O106" s="146"/>
    </row>
    <row r="107" spans="1:15" ht="12.75">
      <c r="A107" s="90"/>
      <c r="B107" s="37" t="str">
        <f>'Gene Table'!D107</f>
        <v>MIMAT0000691</v>
      </c>
      <c r="C107" s="141" t="s">
        <v>41</v>
      </c>
      <c r="D107" s="142"/>
      <c r="E107" s="142"/>
      <c r="F107" s="142"/>
      <c r="G107" s="142"/>
      <c r="H107" s="142"/>
      <c r="I107" s="142"/>
      <c r="J107" s="142"/>
      <c r="K107" s="142"/>
      <c r="L107" s="142"/>
      <c r="M107" s="142"/>
      <c r="N107" s="146"/>
      <c r="O107" s="146"/>
    </row>
    <row r="108" spans="1:15" ht="12.75">
      <c r="A108" s="90"/>
      <c r="B108" s="37" t="str">
        <f>'Gene Table'!D108</f>
        <v>MIMAT0000253</v>
      </c>
      <c r="C108" s="141" t="s">
        <v>45</v>
      </c>
      <c r="D108" s="142"/>
      <c r="E108" s="142"/>
      <c r="F108" s="142"/>
      <c r="G108" s="142"/>
      <c r="H108" s="142"/>
      <c r="I108" s="142"/>
      <c r="J108" s="142"/>
      <c r="K108" s="142"/>
      <c r="L108" s="142"/>
      <c r="M108" s="142"/>
      <c r="N108" s="146"/>
      <c r="O108" s="146"/>
    </row>
    <row r="109" spans="1:15" ht="12.75">
      <c r="A109" s="90"/>
      <c r="B109" s="37" t="str">
        <f>'Gene Table'!D109</f>
        <v>MIMAT0000254</v>
      </c>
      <c r="C109" s="141" t="s">
        <v>49</v>
      </c>
      <c r="D109" s="142"/>
      <c r="E109" s="142"/>
      <c r="F109" s="142"/>
      <c r="G109" s="142"/>
      <c r="H109" s="142"/>
      <c r="I109" s="142"/>
      <c r="J109" s="142"/>
      <c r="K109" s="142"/>
      <c r="L109" s="142"/>
      <c r="M109" s="142"/>
      <c r="N109" s="146"/>
      <c r="O109" s="146"/>
    </row>
    <row r="110" spans="1:15" ht="12.75">
      <c r="A110" s="90"/>
      <c r="B110" s="37" t="str">
        <f>'Gene Table'!D110</f>
        <v>MIMAT0000064</v>
      </c>
      <c r="C110" s="141" t="s">
        <v>53</v>
      </c>
      <c r="D110" s="142"/>
      <c r="E110" s="142"/>
      <c r="F110" s="142"/>
      <c r="G110" s="142"/>
      <c r="H110" s="142"/>
      <c r="I110" s="142"/>
      <c r="J110" s="142"/>
      <c r="K110" s="142"/>
      <c r="L110" s="142"/>
      <c r="M110" s="142"/>
      <c r="N110" s="146"/>
      <c r="O110" s="146"/>
    </row>
    <row r="111" spans="1:15" ht="12.75">
      <c r="A111" s="90"/>
      <c r="B111" s="37" t="str">
        <f>'Gene Table'!D111</f>
        <v>MIMAT0000063</v>
      </c>
      <c r="C111" s="141" t="s">
        <v>57</v>
      </c>
      <c r="D111" s="142"/>
      <c r="E111" s="142"/>
      <c r="F111" s="142"/>
      <c r="G111" s="142"/>
      <c r="H111" s="142"/>
      <c r="I111" s="142"/>
      <c r="J111" s="142"/>
      <c r="K111" s="142"/>
      <c r="L111" s="142"/>
      <c r="M111" s="142"/>
      <c r="N111" s="146"/>
      <c r="O111" s="146"/>
    </row>
    <row r="112" spans="1:15" ht="12.75">
      <c r="A112" s="90"/>
      <c r="B112" s="37" t="str">
        <f>'Gene Table'!D112</f>
        <v>MIMAT0000226</v>
      </c>
      <c r="C112" s="141" t="s">
        <v>61</v>
      </c>
      <c r="D112" s="142"/>
      <c r="E112" s="142"/>
      <c r="F112" s="142"/>
      <c r="G112" s="142"/>
      <c r="H112" s="142"/>
      <c r="I112" s="142"/>
      <c r="J112" s="142"/>
      <c r="K112" s="142"/>
      <c r="L112" s="142"/>
      <c r="M112" s="142"/>
      <c r="N112" s="146"/>
      <c r="O112" s="146"/>
    </row>
    <row r="113" spans="1:15" ht="12.75">
      <c r="A113" s="90"/>
      <c r="B113" s="37" t="str">
        <f>'Gene Table'!D113</f>
        <v>MIMAT0000103</v>
      </c>
      <c r="C113" s="141" t="s">
        <v>65</v>
      </c>
      <c r="D113" s="142"/>
      <c r="E113" s="142"/>
      <c r="F113" s="142"/>
      <c r="G113" s="142"/>
      <c r="H113" s="142"/>
      <c r="I113" s="142"/>
      <c r="J113" s="142"/>
      <c r="K113" s="142"/>
      <c r="L113" s="142"/>
      <c r="M113" s="142"/>
      <c r="N113" s="146"/>
      <c r="O113" s="146"/>
    </row>
    <row r="114" spans="1:15" ht="12.75">
      <c r="A114" s="90"/>
      <c r="B114" s="37" t="str">
        <f>'Gene Table'!D114</f>
        <v>MIMAT0000258</v>
      </c>
      <c r="C114" s="141" t="s">
        <v>69</v>
      </c>
      <c r="D114" s="142"/>
      <c r="E114" s="142"/>
      <c r="F114" s="142"/>
      <c r="G114" s="142"/>
      <c r="H114" s="142"/>
      <c r="I114" s="142"/>
      <c r="J114" s="142"/>
      <c r="K114" s="142"/>
      <c r="L114" s="142"/>
      <c r="M114" s="142"/>
      <c r="N114" s="146"/>
      <c r="O114" s="146"/>
    </row>
    <row r="115" spans="1:15" ht="12.75">
      <c r="A115" s="90"/>
      <c r="B115" s="37" t="str">
        <f>'Gene Table'!D115</f>
        <v>MIMAT0000070</v>
      </c>
      <c r="C115" s="141" t="s">
        <v>73</v>
      </c>
      <c r="D115" s="142"/>
      <c r="E115" s="142"/>
      <c r="F115" s="142"/>
      <c r="G115" s="142"/>
      <c r="H115" s="142"/>
      <c r="I115" s="142"/>
      <c r="J115" s="142"/>
      <c r="K115" s="142"/>
      <c r="L115" s="142"/>
      <c r="M115" s="142"/>
      <c r="N115" s="146"/>
      <c r="O115" s="146"/>
    </row>
    <row r="116" spans="1:15" ht="12.75">
      <c r="A116" s="90"/>
      <c r="B116" s="37" t="str">
        <f>'Gene Table'!D116</f>
        <v>MIMAT0000086</v>
      </c>
      <c r="C116" s="141" t="s">
        <v>77</v>
      </c>
      <c r="D116" s="142"/>
      <c r="E116" s="142"/>
      <c r="F116" s="142"/>
      <c r="G116" s="142"/>
      <c r="H116" s="142"/>
      <c r="I116" s="142"/>
      <c r="J116" s="142"/>
      <c r="K116" s="142"/>
      <c r="L116" s="142"/>
      <c r="M116" s="142"/>
      <c r="N116" s="146"/>
      <c r="O116" s="146"/>
    </row>
    <row r="117" spans="1:15" ht="12.75">
      <c r="A117" s="90"/>
      <c r="B117" s="37" t="str">
        <f>'Gene Table'!D117</f>
        <v>MIMAT0000681</v>
      </c>
      <c r="C117" s="141" t="s">
        <v>81</v>
      </c>
      <c r="D117" s="142"/>
      <c r="E117" s="142"/>
      <c r="F117" s="142"/>
      <c r="G117" s="142"/>
      <c r="H117" s="142"/>
      <c r="I117" s="142"/>
      <c r="J117" s="142"/>
      <c r="K117" s="142"/>
      <c r="L117" s="142"/>
      <c r="M117" s="142"/>
      <c r="N117" s="146"/>
      <c r="O117" s="146"/>
    </row>
    <row r="118" spans="1:15" ht="12.75">
      <c r="A118" s="90"/>
      <c r="B118" s="37" t="str">
        <f>'Gene Table'!D118</f>
        <v>MIMAT0001080</v>
      </c>
      <c r="C118" s="141" t="s">
        <v>85</v>
      </c>
      <c r="D118" s="142"/>
      <c r="E118" s="142"/>
      <c r="F118" s="142"/>
      <c r="G118" s="142"/>
      <c r="H118" s="142"/>
      <c r="I118" s="142"/>
      <c r="J118" s="142"/>
      <c r="K118" s="142"/>
      <c r="L118" s="142"/>
      <c r="M118" s="142"/>
      <c r="N118" s="146"/>
      <c r="O118" s="146"/>
    </row>
    <row r="119" spans="1:15" ht="12.75">
      <c r="A119" s="90"/>
      <c r="B119" s="37" t="str">
        <f>'Gene Table'!D119</f>
        <v>MIMAT0000419</v>
      </c>
      <c r="C119" s="141" t="s">
        <v>89</v>
      </c>
      <c r="D119" s="142"/>
      <c r="E119" s="142"/>
      <c r="F119" s="142"/>
      <c r="G119" s="142"/>
      <c r="H119" s="142"/>
      <c r="I119" s="142"/>
      <c r="J119" s="142"/>
      <c r="K119" s="142"/>
      <c r="L119" s="142"/>
      <c r="M119" s="142"/>
      <c r="N119" s="146"/>
      <c r="O119" s="146"/>
    </row>
    <row r="120" spans="1:15" ht="12.75">
      <c r="A120" s="90"/>
      <c r="B120" s="37" t="str">
        <f>'Gene Table'!D120</f>
        <v>MIMAT0000073</v>
      </c>
      <c r="C120" s="141" t="s">
        <v>93</v>
      </c>
      <c r="D120" s="142"/>
      <c r="E120" s="142"/>
      <c r="F120" s="142"/>
      <c r="G120" s="142"/>
      <c r="H120" s="142"/>
      <c r="I120" s="142"/>
      <c r="J120" s="142"/>
      <c r="K120" s="142"/>
      <c r="L120" s="142"/>
      <c r="M120" s="142"/>
      <c r="N120" s="146"/>
      <c r="O120" s="146"/>
    </row>
    <row r="121" spans="1:15" ht="12.75">
      <c r="A121" s="90"/>
      <c r="B121" s="37" t="str">
        <f>'Gene Table'!D121</f>
        <v>MIMAT0000084</v>
      </c>
      <c r="C121" s="141" t="s">
        <v>97</v>
      </c>
      <c r="D121" s="142"/>
      <c r="E121" s="142"/>
      <c r="F121" s="142"/>
      <c r="G121" s="142"/>
      <c r="H121" s="142"/>
      <c r="I121" s="142"/>
      <c r="J121" s="142"/>
      <c r="K121" s="142"/>
      <c r="L121" s="142"/>
      <c r="M121" s="142"/>
      <c r="N121" s="146"/>
      <c r="O121" s="146"/>
    </row>
    <row r="122" spans="1:15" ht="12.75">
      <c r="A122" s="90"/>
      <c r="B122" s="37" t="str">
        <f>'Gene Table'!D122</f>
        <v>MIMAT0000256</v>
      </c>
      <c r="C122" s="141" t="s">
        <v>101</v>
      </c>
      <c r="D122" s="142"/>
      <c r="E122" s="142"/>
      <c r="F122" s="142"/>
      <c r="G122" s="142"/>
      <c r="H122" s="142"/>
      <c r="I122" s="142"/>
      <c r="J122" s="142"/>
      <c r="K122" s="142"/>
      <c r="L122" s="142"/>
      <c r="M122" s="142"/>
      <c r="N122" s="146"/>
      <c r="O122" s="146"/>
    </row>
    <row r="123" spans="1:15" ht="12.75">
      <c r="A123" s="90"/>
      <c r="B123" s="37" t="str">
        <f>'Gene Table'!D123</f>
        <v>MIMAT0000101</v>
      </c>
      <c r="C123" s="141" t="s">
        <v>105</v>
      </c>
      <c r="D123" s="142"/>
      <c r="E123" s="142"/>
      <c r="F123" s="142"/>
      <c r="G123" s="142"/>
      <c r="H123" s="142"/>
      <c r="I123" s="142"/>
      <c r="J123" s="142"/>
      <c r="K123" s="142"/>
      <c r="L123" s="142"/>
      <c r="M123" s="142"/>
      <c r="N123" s="146"/>
      <c r="O123" s="146"/>
    </row>
    <row r="124" spans="1:15" ht="12.75">
      <c r="A124" s="90"/>
      <c r="B124" s="37" t="str">
        <f>'Gene Table'!D124</f>
        <v>MIMAT0000104</v>
      </c>
      <c r="C124" s="141" t="s">
        <v>109</v>
      </c>
      <c r="D124" s="142"/>
      <c r="E124" s="142"/>
      <c r="F124" s="142"/>
      <c r="G124" s="142"/>
      <c r="H124" s="142"/>
      <c r="I124" s="142"/>
      <c r="J124" s="142"/>
      <c r="K124" s="142"/>
      <c r="L124" s="142"/>
      <c r="M124" s="142"/>
      <c r="N124" s="146"/>
      <c r="O124" s="146"/>
    </row>
    <row r="125" spans="1:15" ht="12.75">
      <c r="A125" s="90"/>
      <c r="B125" s="37" t="str">
        <f>'Gene Table'!D125</f>
        <v>MIMAT0000074</v>
      </c>
      <c r="C125" s="141" t="s">
        <v>113</v>
      </c>
      <c r="D125" s="142"/>
      <c r="E125" s="142"/>
      <c r="F125" s="142"/>
      <c r="G125" s="142"/>
      <c r="H125" s="142"/>
      <c r="I125" s="142"/>
      <c r="J125" s="142"/>
      <c r="K125" s="142"/>
      <c r="L125" s="142"/>
      <c r="M125" s="142"/>
      <c r="N125" s="146"/>
      <c r="O125" s="146"/>
    </row>
    <row r="126" spans="1:15" ht="12.75">
      <c r="A126" s="90"/>
      <c r="B126" s="37" t="str">
        <f>'Gene Table'!D126</f>
        <v>MIMAT0000257</v>
      </c>
      <c r="C126" s="141" t="s">
        <v>117</v>
      </c>
      <c r="D126" s="142"/>
      <c r="E126" s="142"/>
      <c r="F126" s="142"/>
      <c r="G126" s="142"/>
      <c r="H126" s="142"/>
      <c r="I126" s="142"/>
      <c r="J126" s="142"/>
      <c r="K126" s="142"/>
      <c r="L126" s="142"/>
      <c r="M126" s="142"/>
      <c r="N126" s="146"/>
      <c r="O126" s="146"/>
    </row>
    <row r="127" spans="1:15" ht="12.75">
      <c r="A127" s="90"/>
      <c r="B127" s="37" t="str">
        <f>'Gene Table'!D127</f>
        <v>MIMAT0000078</v>
      </c>
      <c r="C127" s="141" t="s">
        <v>121</v>
      </c>
      <c r="D127" s="142"/>
      <c r="E127" s="142"/>
      <c r="F127" s="142"/>
      <c r="G127" s="142"/>
      <c r="H127" s="142"/>
      <c r="I127" s="142"/>
      <c r="J127" s="142"/>
      <c r="K127" s="142"/>
      <c r="L127" s="142"/>
      <c r="M127" s="142"/>
      <c r="N127" s="146"/>
      <c r="O127" s="146"/>
    </row>
    <row r="128" spans="1:15" ht="12.75">
      <c r="A128" s="90"/>
      <c r="B128" s="37" t="str">
        <f>'Gene Table'!D128</f>
        <v>MIMAT0000510</v>
      </c>
      <c r="C128" s="141" t="s">
        <v>125</v>
      </c>
      <c r="D128" s="142"/>
      <c r="E128" s="142"/>
      <c r="F128" s="142"/>
      <c r="G128" s="142"/>
      <c r="H128" s="142"/>
      <c r="I128" s="142"/>
      <c r="J128" s="142"/>
      <c r="K128" s="142"/>
      <c r="L128" s="142"/>
      <c r="M128" s="142"/>
      <c r="N128" s="146"/>
      <c r="O128" s="146"/>
    </row>
    <row r="129" spans="1:15" ht="12.75">
      <c r="A129" s="90"/>
      <c r="B129" s="37" t="str">
        <f>'Gene Table'!D129</f>
        <v>MIMAT0005792</v>
      </c>
      <c r="C129" s="141" t="s">
        <v>129</v>
      </c>
      <c r="D129" s="142"/>
      <c r="E129" s="142"/>
      <c r="F129" s="142"/>
      <c r="G129" s="142"/>
      <c r="H129" s="142"/>
      <c r="I129" s="142"/>
      <c r="J129" s="142"/>
      <c r="K129" s="142"/>
      <c r="L129" s="142"/>
      <c r="M129" s="142"/>
      <c r="N129" s="146"/>
      <c r="O129" s="146"/>
    </row>
    <row r="130" spans="1:15" ht="12.75">
      <c r="A130" s="90"/>
      <c r="B130" s="37" t="str">
        <f>'Gene Table'!D130</f>
        <v>MIMAT0004688</v>
      </c>
      <c r="C130" s="141" t="s">
        <v>133</v>
      </c>
      <c r="D130" s="142"/>
      <c r="E130" s="142"/>
      <c r="F130" s="142"/>
      <c r="G130" s="142"/>
      <c r="H130" s="142"/>
      <c r="I130" s="142"/>
      <c r="J130" s="142"/>
      <c r="K130" s="142"/>
      <c r="L130" s="142"/>
      <c r="M130" s="142"/>
      <c r="N130" s="146"/>
      <c r="O130" s="146"/>
    </row>
    <row r="131" spans="1:15" ht="12.75">
      <c r="A131" s="90"/>
      <c r="B131" s="37" t="str">
        <f>'Gene Table'!D131</f>
        <v>MIMAT0004559</v>
      </c>
      <c r="C131" s="141" t="s">
        <v>137</v>
      </c>
      <c r="D131" s="142"/>
      <c r="E131" s="142"/>
      <c r="F131" s="142"/>
      <c r="G131" s="142"/>
      <c r="H131" s="142"/>
      <c r="I131" s="142"/>
      <c r="J131" s="142"/>
      <c r="K131" s="142"/>
      <c r="L131" s="142"/>
      <c r="M131" s="142"/>
      <c r="N131" s="146"/>
      <c r="O131" s="146"/>
    </row>
    <row r="132" spans="1:15" ht="12.75">
      <c r="A132" s="90"/>
      <c r="B132" s="37" t="str">
        <f>'Gene Table'!D132</f>
        <v>MIMAT0004543</v>
      </c>
      <c r="C132" s="141" t="s">
        <v>141</v>
      </c>
      <c r="D132" s="142"/>
      <c r="E132" s="142"/>
      <c r="F132" s="142"/>
      <c r="G132" s="142"/>
      <c r="H132" s="142"/>
      <c r="I132" s="142"/>
      <c r="J132" s="142"/>
      <c r="K132" s="142"/>
      <c r="L132" s="142"/>
      <c r="M132" s="142"/>
      <c r="N132" s="146"/>
      <c r="O132" s="146"/>
    </row>
    <row r="133" spans="1:15" ht="12.75">
      <c r="A133" s="90"/>
      <c r="B133" s="37" t="str">
        <f>'Gene Table'!D133</f>
        <v>MIMAT0004558</v>
      </c>
      <c r="C133" s="141" t="s">
        <v>145</v>
      </c>
      <c r="D133" s="142"/>
      <c r="E133" s="142"/>
      <c r="F133" s="142"/>
      <c r="G133" s="142"/>
      <c r="H133" s="142"/>
      <c r="I133" s="142"/>
      <c r="J133" s="142"/>
      <c r="K133" s="142"/>
      <c r="L133" s="142"/>
      <c r="M133" s="142"/>
      <c r="N133" s="146"/>
      <c r="O133" s="146"/>
    </row>
    <row r="134" spans="1:15" ht="12.75">
      <c r="A134" s="90"/>
      <c r="B134" s="37" t="str">
        <f>'Gene Table'!D134</f>
        <v>MIMAT0004557</v>
      </c>
      <c r="C134" s="141" t="s">
        <v>149</v>
      </c>
      <c r="D134" s="142"/>
      <c r="E134" s="142"/>
      <c r="F134" s="142"/>
      <c r="G134" s="142"/>
      <c r="H134" s="142"/>
      <c r="I134" s="142"/>
      <c r="J134" s="142"/>
      <c r="K134" s="142"/>
      <c r="L134" s="142"/>
      <c r="M134" s="142"/>
      <c r="N134" s="146"/>
      <c r="O134" s="146"/>
    </row>
    <row r="135" spans="1:15" ht="12.75">
      <c r="A135" s="90"/>
      <c r="B135" s="37" t="str">
        <f>'Gene Table'!D135</f>
        <v>MIMAT0004568</v>
      </c>
      <c r="C135" s="141" t="s">
        <v>153</v>
      </c>
      <c r="D135" s="142"/>
      <c r="E135" s="142"/>
      <c r="F135" s="142"/>
      <c r="G135" s="142"/>
      <c r="H135" s="142"/>
      <c r="I135" s="142"/>
      <c r="J135" s="142"/>
      <c r="K135" s="142"/>
      <c r="L135" s="142"/>
      <c r="M135" s="142"/>
      <c r="N135" s="146"/>
      <c r="O135" s="146"/>
    </row>
    <row r="136" spans="1:15" ht="12.75">
      <c r="A136" s="90"/>
      <c r="B136" s="37" t="str">
        <f>'Gene Table'!D136</f>
        <v>MIMAT0004481</v>
      </c>
      <c r="C136" s="141" t="s">
        <v>157</v>
      </c>
      <c r="D136" s="142"/>
      <c r="E136" s="142"/>
      <c r="F136" s="142"/>
      <c r="G136" s="142"/>
      <c r="H136" s="142"/>
      <c r="I136" s="142"/>
      <c r="J136" s="142"/>
      <c r="K136" s="142"/>
      <c r="L136" s="142"/>
      <c r="M136" s="142"/>
      <c r="N136" s="146"/>
      <c r="O136" s="146"/>
    </row>
    <row r="137" spans="1:15" ht="12.75">
      <c r="A137" s="90"/>
      <c r="B137" s="37" t="str">
        <f>'Gene Table'!D137</f>
        <v>MIMAT0004482</v>
      </c>
      <c r="C137" s="141" t="s">
        <v>161</v>
      </c>
      <c r="D137" s="142"/>
      <c r="E137" s="142"/>
      <c r="F137" s="142"/>
      <c r="G137" s="142"/>
      <c r="H137" s="142"/>
      <c r="I137" s="142"/>
      <c r="J137" s="142"/>
      <c r="K137" s="142"/>
      <c r="L137" s="142"/>
      <c r="M137" s="142"/>
      <c r="N137" s="146"/>
      <c r="O137" s="146"/>
    </row>
    <row r="138" spans="1:15" ht="12.75">
      <c r="A138" s="90"/>
      <c r="B138" s="37" t="str">
        <f>'Gene Table'!D138</f>
        <v>MIMAT0004483</v>
      </c>
      <c r="C138" s="141" t="s">
        <v>165</v>
      </c>
      <c r="D138" s="142"/>
      <c r="E138" s="142"/>
      <c r="F138" s="142"/>
      <c r="G138" s="142"/>
      <c r="H138" s="142"/>
      <c r="I138" s="142"/>
      <c r="J138" s="142"/>
      <c r="K138" s="142"/>
      <c r="L138" s="142"/>
      <c r="M138" s="142"/>
      <c r="N138" s="146"/>
      <c r="O138" s="146"/>
    </row>
    <row r="139" spans="1:15" ht="12.75">
      <c r="A139" s="90"/>
      <c r="B139" s="37" t="str">
        <f>'Gene Table'!D139</f>
        <v>MIMAT0004484</v>
      </c>
      <c r="C139" s="141" t="s">
        <v>169</v>
      </c>
      <c r="D139" s="142"/>
      <c r="E139" s="142"/>
      <c r="F139" s="142"/>
      <c r="G139" s="142"/>
      <c r="H139" s="142"/>
      <c r="I139" s="142"/>
      <c r="J139" s="142"/>
      <c r="K139" s="142"/>
      <c r="L139" s="142"/>
      <c r="M139" s="142"/>
      <c r="N139" s="146"/>
      <c r="O139" s="146"/>
    </row>
    <row r="140" spans="1:15" ht="12.75">
      <c r="A140" s="90"/>
      <c r="B140" s="37" t="str">
        <f>'Gene Table'!D140</f>
        <v>MIMAT0004485</v>
      </c>
      <c r="C140" s="141" t="s">
        <v>173</v>
      </c>
      <c r="D140" s="142"/>
      <c r="E140" s="142"/>
      <c r="F140" s="142"/>
      <c r="G140" s="142"/>
      <c r="H140" s="142"/>
      <c r="I140" s="142"/>
      <c r="J140" s="142"/>
      <c r="K140" s="142"/>
      <c r="L140" s="142"/>
      <c r="M140" s="142"/>
      <c r="N140" s="146"/>
      <c r="O140" s="146"/>
    </row>
    <row r="141" spans="1:15" ht="12.75">
      <c r="A141" s="90"/>
      <c r="B141" s="37" t="str">
        <f>'Gene Table'!D141</f>
        <v>MIMAT0004486</v>
      </c>
      <c r="C141" s="141" t="s">
        <v>177</v>
      </c>
      <c r="D141" s="142"/>
      <c r="E141" s="142"/>
      <c r="F141" s="142"/>
      <c r="G141" s="142"/>
      <c r="H141" s="142"/>
      <c r="I141" s="142"/>
      <c r="J141" s="142"/>
      <c r="K141" s="142"/>
      <c r="L141" s="142"/>
      <c r="M141" s="142"/>
      <c r="N141" s="146"/>
      <c r="O141" s="146"/>
    </row>
    <row r="142" spans="1:15" ht="12.75">
      <c r="A142" s="90"/>
      <c r="B142" s="37" t="str">
        <f>'Gene Table'!D142</f>
        <v>MIMAT0004487</v>
      </c>
      <c r="C142" s="141" t="s">
        <v>181</v>
      </c>
      <c r="D142" s="142"/>
      <c r="E142" s="142"/>
      <c r="F142" s="142"/>
      <c r="G142" s="142"/>
      <c r="H142" s="142"/>
      <c r="I142" s="142"/>
      <c r="J142" s="142"/>
      <c r="K142" s="142"/>
      <c r="L142" s="142"/>
      <c r="M142" s="142"/>
      <c r="N142" s="146"/>
      <c r="O142" s="146"/>
    </row>
    <row r="143" spans="1:15" ht="12.75">
      <c r="A143" s="90"/>
      <c r="B143" s="37" t="str">
        <f>'Gene Table'!D143</f>
        <v>MIMAT0004585</v>
      </c>
      <c r="C143" s="141" t="s">
        <v>185</v>
      </c>
      <c r="D143" s="142"/>
      <c r="E143" s="142"/>
      <c r="F143" s="142"/>
      <c r="G143" s="142"/>
      <c r="H143" s="142"/>
      <c r="I143" s="142"/>
      <c r="J143" s="142"/>
      <c r="K143" s="142"/>
      <c r="L143" s="142"/>
      <c r="M143" s="142"/>
      <c r="N143" s="146"/>
      <c r="O143" s="146"/>
    </row>
    <row r="144" spans="1:15" ht="12.75">
      <c r="A144" s="90"/>
      <c r="B144" s="37" t="str">
        <f>'Gene Table'!D144</f>
        <v>MIMAT0004672</v>
      </c>
      <c r="C144" s="141" t="s">
        <v>189</v>
      </c>
      <c r="D144" s="142"/>
      <c r="E144" s="142"/>
      <c r="F144" s="142"/>
      <c r="G144" s="142"/>
      <c r="H144" s="142"/>
      <c r="I144" s="142"/>
      <c r="J144" s="142"/>
      <c r="K144" s="142"/>
      <c r="L144" s="142"/>
      <c r="M144" s="142"/>
      <c r="N144" s="146"/>
      <c r="O144" s="146"/>
    </row>
    <row r="145" spans="1:15" ht="12.75">
      <c r="A145" s="90"/>
      <c r="B145" s="37" t="str">
        <f>'Gene Table'!D145</f>
        <v>MIMAT0004555</v>
      </c>
      <c r="C145" s="141" t="s">
        <v>193</v>
      </c>
      <c r="D145" s="142"/>
      <c r="E145" s="142"/>
      <c r="F145" s="142"/>
      <c r="G145" s="142"/>
      <c r="H145" s="142"/>
      <c r="I145" s="142"/>
      <c r="J145" s="142"/>
      <c r="K145" s="142"/>
      <c r="L145" s="142"/>
      <c r="M145" s="142"/>
      <c r="N145" s="146"/>
      <c r="O145" s="146"/>
    </row>
    <row r="146" spans="1:15" ht="12.75">
      <c r="A146" s="90"/>
      <c r="B146" s="37" t="str">
        <f>'Gene Table'!D146</f>
        <v>MIMAT0004556</v>
      </c>
      <c r="C146" s="141" t="s">
        <v>197</v>
      </c>
      <c r="D146" s="142"/>
      <c r="E146" s="142"/>
      <c r="F146" s="142"/>
      <c r="G146" s="142"/>
      <c r="H146" s="142"/>
      <c r="I146" s="142"/>
      <c r="J146" s="142"/>
      <c r="K146" s="142"/>
      <c r="L146" s="142"/>
      <c r="M146" s="142"/>
      <c r="N146" s="146"/>
      <c r="O146" s="146"/>
    </row>
    <row r="147" spans="1:15" ht="12.75">
      <c r="A147" s="90"/>
      <c r="B147" s="37" t="str">
        <f>'Gene Table'!D147</f>
        <v>MIMAT0004591</v>
      </c>
      <c r="C147" s="141" t="s">
        <v>201</v>
      </c>
      <c r="D147" s="142"/>
      <c r="E147" s="142"/>
      <c r="F147" s="142"/>
      <c r="G147" s="142"/>
      <c r="H147" s="142"/>
      <c r="I147" s="142"/>
      <c r="J147" s="142"/>
      <c r="K147" s="142"/>
      <c r="L147" s="142"/>
      <c r="M147" s="142"/>
      <c r="N147" s="146"/>
      <c r="O147" s="146"/>
    </row>
    <row r="148" spans="1:15" ht="12.75">
      <c r="A148" s="90"/>
      <c r="B148" s="37" t="str">
        <f>'Gene Table'!D148</f>
        <v>MIMAT0004680</v>
      </c>
      <c r="C148" s="141" t="s">
        <v>205</v>
      </c>
      <c r="D148" s="142"/>
      <c r="E148" s="142"/>
      <c r="F148" s="142"/>
      <c r="G148" s="142"/>
      <c r="H148" s="142"/>
      <c r="I148" s="142"/>
      <c r="J148" s="142"/>
      <c r="K148" s="142"/>
      <c r="L148" s="142"/>
      <c r="M148" s="142"/>
      <c r="N148" s="146"/>
      <c r="O148" s="146"/>
    </row>
    <row r="149" spans="1:15" ht="12.75">
      <c r="A149" s="90"/>
      <c r="B149" s="37" t="str">
        <f>'Gene Table'!D149</f>
        <v>MIMAT0004594</v>
      </c>
      <c r="C149" s="141" t="s">
        <v>209</v>
      </c>
      <c r="D149" s="142"/>
      <c r="E149" s="142"/>
      <c r="F149" s="142"/>
      <c r="G149" s="142"/>
      <c r="H149" s="142"/>
      <c r="I149" s="142"/>
      <c r="J149" s="142"/>
      <c r="K149" s="142"/>
      <c r="L149" s="142"/>
      <c r="M149" s="142"/>
      <c r="N149" s="146"/>
      <c r="O149" s="146"/>
    </row>
    <row r="150" spans="1:15" ht="12.75">
      <c r="A150" s="90"/>
      <c r="B150" s="37" t="str">
        <f>'Gene Table'!D150</f>
        <v>MIMAT0004599</v>
      </c>
      <c r="C150" s="141" t="s">
        <v>213</v>
      </c>
      <c r="D150" s="142"/>
      <c r="E150" s="142"/>
      <c r="F150" s="142"/>
      <c r="G150" s="142"/>
      <c r="H150" s="142"/>
      <c r="I150" s="142"/>
      <c r="J150" s="142"/>
      <c r="K150" s="142"/>
      <c r="L150" s="142"/>
      <c r="M150" s="142"/>
      <c r="N150" s="146"/>
      <c r="O150" s="146"/>
    </row>
    <row r="151" spans="1:15" ht="12.75">
      <c r="A151" s="90"/>
      <c r="B151" s="37" t="str">
        <f>'Gene Table'!D151</f>
        <v>MIMAT0004601</v>
      </c>
      <c r="C151" s="141" t="s">
        <v>217</v>
      </c>
      <c r="D151" s="142"/>
      <c r="E151" s="142"/>
      <c r="F151" s="142"/>
      <c r="G151" s="142"/>
      <c r="H151" s="142"/>
      <c r="I151" s="142"/>
      <c r="J151" s="142"/>
      <c r="K151" s="142"/>
      <c r="L151" s="142"/>
      <c r="M151" s="142"/>
      <c r="N151" s="146"/>
      <c r="O151" s="146"/>
    </row>
    <row r="152" spans="1:15" ht="12.75">
      <c r="A152" s="90"/>
      <c r="B152" s="37" t="str">
        <f>'Gene Table'!D152</f>
        <v>MIMAT0004658</v>
      </c>
      <c r="C152" s="141" t="s">
        <v>221</v>
      </c>
      <c r="D152" s="142"/>
      <c r="E152" s="142"/>
      <c r="F152" s="142"/>
      <c r="G152" s="142"/>
      <c r="H152" s="142"/>
      <c r="I152" s="142"/>
      <c r="J152" s="142"/>
      <c r="K152" s="142"/>
      <c r="L152" s="142"/>
      <c r="M152" s="142"/>
      <c r="N152" s="146"/>
      <c r="O152" s="146"/>
    </row>
    <row r="153" spans="1:15" ht="12.75">
      <c r="A153" s="90"/>
      <c r="B153" s="37" t="str">
        <f>'Gene Table'!D153</f>
        <v>MIMAT0004493</v>
      </c>
      <c r="C153" s="141" t="s">
        <v>225</v>
      </c>
      <c r="D153" s="142"/>
      <c r="E153" s="142"/>
      <c r="F153" s="142"/>
      <c r="G153" s="142"/>
      <c r="H153" s="142"/>
      <c r="I153" s="142"/>
      <c r="J153" s="142"/>
      <c r="K153" s="142"/>
      <c r="L153" s="142"/>
      <c r="M153" s="142"/>
      <c r="N153" s="146"/>
      <c r="O153" s="146"/>
    </row>
    <row r="154" spans="1:15" ht="12.75">
      <c r="A154" s="90"/>
      <c r="B154" s="37" t="str">
        <f>'Gene Table'!D154</f>
        <v>MIMAT0004495</v>
      </c>
      <c r="C154" s="141" t="s">
        <v>229</v>
      </c>
      <c r="D154" s="142"/>
      <c r="E154" s="142"/>
      <c r="F154" s="142"/>
      <c r="G154" s="142"/>
      <c r="H154" s="142"/>
      <c r="I154" s="142"/>
      <c r="J154" s="142"/>
      <c r="K154" s="142"/>
      <c r="L154" s="142"/>
      <c r="M154" s="142"/>
      <c r="N154" s="146"/>
      <c r="O154" s="146"/>
    </row>
    <row r="155" spans="1:15" ht="12.75">
      <c r="A155" s="90"/>
      <c r="B155" s="37" t="str">
        <f>'Gene Table'!D155</f>
        <v>MIMAT0004570</v>
      </c>
      <c r="C155" s="141" t="s">
        <v>233</v>
      </c>
      <c r="D155" s="142"/>
      <c r="E155" s="142"/>
      <c r="F155" s="142"/>
      <c r="G155" s="142"/>
      <c r="H155" s="142"/>
      <c r="I155" s="142"/>
      <c r="J155" s="142"/>
      <c r="K155" s="142"/>
      <c r="L155" s="142"/>
      <c r="M155" s="142"/>
      <c r="N155" s="146"/>
      <c r="O155" s="146"/>
    </row>
    <row r="156" spans="1:15" ht="12.75">
      <c r="A156" s="90"/>
      <c r="B156" s="37" t="str">
        <f>'Gene Table'!D156</f>
        <v>MIMAT0004496</v>
      </c>
      <c r="C156" s="141" t="s">
        <v>237</v>
      </c>
      <c r="D156" s="142"/>
      <c r="E156" s="142"/>
      <c r="F156" s="142"/>
      <c r="G156" s="142"/>
      <c r="H156" s="142"/>
      <c r="I156" s="142"/>
      <c r="J156" s="142"/>
      <c r="K156" s="142"/>
      <c r="L156" s="142"/>
      <c r="M156" s="142"/>
      <c r="N156" s="146"/>
      <c r="O156" s="146"/>
    </row>
    <row r="157" spans="1:15" ht="12.75">
      <c r="A157" s="90"/>
      <c r="B157" s="37" t="str">
        <f>'Gene Table'!D157</f>
        <v>MIMAT0004587</v>
      </c>
      <c r="C157" s="141" t="s">
        <v>241</v>
      </c>
      <c r="D157" s="142"/>
      <c r="E157" s="142"/>
      <c r="F157" s="142"/>
      <c r="G157" s="142"/>
      <c r="H157" s="142"/>
      <c r="I157" s="142"/>
      <c r="J157" s="142"/>
      <c r="K157" s="142"/>
      <c r="L157" s="142"/>
      <c r="M157" s="142"/>
      <c r="N157" s="146"/>
      <c r="O157" s="146"/>
    </row>
    <row r="158" spans="1:15" ht="12.75">
      <c r="A158" s="90"/>
      <c r="B158" s="37" t="str">
        <f>'Gene Table'!D158</f>
        <v>MIMAT0000079</v>
      </c>
      <c r="C158" s="141" t="s">
        <v>245</v>
      </c>
      <c r="D158" s="142"/>
      <c r="E158" s="142"/>
      <c r="F158" s="142"/>
      <c r="G158" s="142"/>
      <c r="H158" s="142"/>
      <c r="I158" s="142"/>
      <c r="J158" s="142"/>
      <c r="K158" s="142"/>
      <c r="L158" s="142"/>
      <c r="M158" s="142"/>
      <c r="N158" s="146"/>
      <c r="O158" s="146"/>
    </row>
    <row r="159" spans="1:15" ht="12.75">
      <c r="A159" s="90"/>
      <c r="B159" s="37" t="str">
        <f>'Gene Table'!D159</f>
        <v>MIMAT0004588</v>
      </c>
      <c r="C159" s="141" t="s">
        <v>249</v>
      </c>
      <c r="D159" s="142"/>
      <c r="E159" s="142"/>
      <c r="F159" s="142"/>
      <c r="G159" s="142"/>
      <c r="H159" s="142"/>
      <c r="I159" s="142"/>
      <c r="J159" s="142"/>
      <c r="K159" s="142"/>
      <c r="L159" s="142"/>
      <c r="M159" s="142"/>
      <c r="N159" s="146"/>
      <c r="O159" s="146"/>
    </row>
    <row r="160" spans="1:15" ht="12.75">
      <c r="A160" s="90"/>
      <c r="B160" s="37" t="str">
        <f>'Gene Table'!D160</f>
        <v>MIMAT0004503</v>
      </c>
      <c r="C160" s="141" t="s">
        <v>253</v>
      </c>
      <c r="D160" s="142"/>
      <c r="E160" s="142"/>
      <c r="F160" s="142"/>
      <c r="G160" s="142"/>
      <c r="H160" s="142"/>
      <c r="I160" s="142"/>
      <c r="J160" s="142"/>
      <c r="K160" s="142"/>
      <c r="L160" s="142"/>
      <c r="M160" s="142"/>
      <c r="N160" s="146"/>
      <c r="O160" s="146"/>
    </row>
    <row r="161" spans="1:15" ht="12.75">
      <c r="A161" s="90"/>
      <c r="B161" s="37" t="str">
        <f>'Gene Table'!D161</f>
        <v>MIMAT0004514</v>
      </c>
      <c r="C161" s="141" t="s">
        <v>257</v>
      </c>
      <c r="D161" s="142"/>
      <c r="E161" s="142"/>
      <c r="F161" s="142"/>
      <c r="G161" s="142"/>
      <c r="H161" s="142"/>
      <c r="I161" s="142"/>
      <c r="J161" s="142"/>
      <c r="K161" s="142"/>
      <c r="L161" s="142"/>
      <c r="M161" s="142"/>
      <c r="N161" s="146"/>
      <c r="O161" s="146"/>
    </row>
    <row r="162" spans="1:15" ht="12.75">
      <c r="A162" s="90"/>
      <c r="B162" s="37" t="str">
        <f>'Gene Table'!D162</f>
        <v>MIMAT0004515</v>
      </c>
      <c r="C162" s="141" t="s">
        <v>261</v>
      </c>
      <c r="D162" s="142"/>
      <c r="E162" s="142"/>
      <c r="F162" s="142"/>
      <c r="G162" s="142"/>
      <c r="H162" s="142"/>
      <c r="I162" s="142"/>
      <c r="J162" s="142"/>
      <c r="K162" s="142"/>
      <c r="L162" s="142"/>
      <c r="M162" s="142"/>
      <c r="N162" s="146"/>
      <c r="O162" s="146"/>
    </row>
    <row r="163" spans="1:15" ht="12.75">
      <c r="A163" s="90"/>
      <c r="B163" s="37" t="str">
        <f>'Gene Table'!D163</f>
        <v>MIMAT0004673</v>
      </c>
      <c r="C163" s="141" t="s">
        <v>265</v>
      </c>
      <c r="D163" s="142"/>
      <c r="E163" s="142"/>
      <c r="F163" s="142"/>
      <c r="G163" s="142"/>
      <c r="H163" s="142"/>
      <c r="I163" s="142"/>
      <c r="J163" s="142"/>
      <c r="K163" s="142"/>
      <c r="L163" s="142"/>
      <c r="M163" s="142"/>
      <c r="N163" s="146"/>
      <c r="O163" s="146"/>
    </row>
    <row r="164" spans="1:15" ht="12.75">
      <c r="A164" s="90"/>
      <c r="B164" s="37" t="str">
        <f>'Gene Table'!D164</f>
        <v>MIMAT0004551</v>
      </c>
      <c r="C164" s="141" t="s">
        <v>269</v>
      </c>
      <c r="D164" s="142"/>
      <c r="E164" s="142"/>
      <c r="F164" s="142"/>
      <c r="G164" s="142"/>
      <c r="H164" s="142"/>
      <c r="I164" s="142"/>
      <c r="J164" s="142"/>
      <c r="K164" s="142"/>
      <c r="L164" s="142"/>
      <c r="M164" s="142"/>
      <c r="N164" s="146"/>
      <c r="O164" s="146"/>
    </row>
    <row r="165" spans="1:15" ht="12.75">
      <c r="A165" s="90"/>
      <c r="B165" s="37" t="str">
        <f>'Gene Table'!D165</f>
        <v>MIMAT0004703</v>
      </c>
      <c r="C165" s="141" t="s">
        <v>273</v>
      </c>
      <c r="D165" s="142"/>
      <c r="E165" s="142"/>
      <c r="F165" s="142"/>
      <c r="G165" s="142"/>
      <c r="H165" s="142"/>
      <c r="I165" s="142"/>
      <c r="J165" s="142"/>
      <c r="K165" s="142"/>
      <c r="L165" s="142"/>
      <c r="M165" s="142"/>
      <c r="N165" s="146"/>
      <c r="O165" s="146"/>
    </row>
    <row r="166" spans="1:15" ht="12.75">
      <c r="A166" s="90"/>
      <c r="B166" s="37" t="str">
        <f>'Gene Table'!D166</f>
        <v>MIMAT0004506</v>
      </c>
      <c r="C166" s="141" t="s">
        <v>277</v>
      </c>
      <c r="D166" s="142"/>
      <c r="E166" s="142"/>
      <c r="F166" s="142"/>
      <c r="G166" s="142"/>
      <c r="H166" s="142"/>
      <c r="I166" s="142"/>
      <c r="J166" s="142"/>
      <c r="K166" s="142"/>
      <c r="L166" s="142"/>
      <c r="M166" s="142"/>
      <c r="N166" s="146"/>
      <c r="O166" s="146"/>
    </row>
    <row r="167" spans="1:15" ht="12.75">
      <c r="A167" s="90"/>
      <c r="B167" s="37" t="str">
        <f>'Gene Table'!D167</f>
        <v>MIMAT0000685</v>
      </c>
      <c r="C167" s="141" t="s">
        <v>281</v>
      </c>
      <c r="D167" s="142"/>
      <c r="E167" s="142"/>
      <c r="F167" s="142"/>
      <c r="G167" s="142"/>
      <c r="H167" s="142"/>
      <c r="I167" s="142"/>
      <c r="J167" s="142"/>
      <c r="K167" s="142"/>
      <c r="L167" s="142"/>
      <c r="M167" s="142"/>
      <c r="N167" s="146"/>
      <c r="O167" s="146"/>
    </row>
    <row r="168" spans="1:15" ht="12.75">
      <c r="A168" s="90"/>
      <c r="B168" s="37" t="str">
        <f>'Gene Table'!D168</f>
        <v>MIMAT0004686</v>
      </c>
      <c r="C168" s="141" t="s">
        <v>285</v>
      </c>
      <c r="D168" s="142"/>
      <c r="E168" s="142"/>
      <c r="F168" s="142"/>
      <c r="G168" s="142"/>
      <c r="H168" s="142"/>
      <c r="I168" s="142"/>
      <c r="J168" s="142"/>
      <c r="K168" s="142"/>
      <c r="L168" s="142"/>
      <c r="M168" s="142"/>
      <c r="N168" s="146"/>
      <c r="O168" s="146"/>
    </row>
    <row r="169" spans="1:15" ht="12.75">
      <c r="A169" s="90"/>
      <c r="B169" s="37" t="str">
        <f>'Gene Table'!D169</f>
        <v>MIMAT0004956</v>
      </c>
      <c r="C169" s="141" t="s">
        <v>289</v>
      </c>
      <c r="D169" s="142"/>
      <c r="E169" s="142"/>
      <c r="F169" s="142"/>
      <c r="G169" s="142"/>
      <c r="H169" s="142"/>
      <c r="I169" s="142"/>
      <c r="J169" s="142"/>
      <c r="K169" s="142"/>
      <c r="L169" s="142"/>
      <c r="M169" s="142"/>
      <c r="N169" s="146"/>
      <c r="O169" s="146"/>
    </row>
    <row r="170" spans="1:15" ht="12.75">
      <c r="A170" s="90"/>
      <c r="B170" s="37" t="str">
        <f>'Gene Table'!D170</f>
        <v>MIMAT0004749</v>
      </c>
      <c r="C170" s="141" t="s">
        <v>293</v>
      </c>
      <c r="D170" s="142"/>
      <c r="E170" s="142"/>
      <c r="F170" s="142"/>
      <c r="G170" s="142"/>
      <c r="H170" s="142"/>
      <c r="I170" s="142"/>
      <c r="J170" s="142"/>
      <c r="K170" s="142"/>
      <c r="L170" s="142"/>
      <c r="M170" s="142"/>
      <c r="N170" s="146"/>
      <c r="O170" s="146"/>
    </row>
    <row r="171" spans="1:15" ht="12.75">
      <c r="A171" s="90"/>
      <c r="B171" s="37" t="str">
        <f>'Gene Table'!D171</f>
        <v>MIMAT0004927</v>
      </c>
      <c r="C171" s="141" t="s">
        <v>297</v>
      </c>
      <c r="D171" s="142"/>
      <c r="E171" s="142"/>
      <c r="F171" s="142"/>
      <c r="G171" s="142"/>
      <c r="H171" s="142"/>
      <c r="I171" s="142"/>
      <c r="J171" s="142"/>
      <c r="K171" s="142"/>
      <c r="L171" s="142"/>
      <c r="M171" s="142"/>
      <c r="N171" s="146"/>
      <c r="O171" s="146"/>
    </row>
    <row r="172" spans="1:15" ht="12.75">
      <c r="A172" s="90"/>
      <c r="B172" s="37" t="str">
        <f>'Gene Table'!D172</f>
        <v>MIMAT0010195</v>
      </c>
      <c r="C172" s="141" t="s">
        <v>301</v>
      </c>
      <c r="D172" s="142"/>
      <c r="E172" s="142"/>
      <c r="F172" s="142"/>
      <c r="G172" s="142"/>
      <c r="H172" s="142"/>
      <c r="I172" s="142"/>
      <c r="J172" s="142"/>
      <c r="K172" s="142"/>
      <c r="L172" s="142"/>
      <c r="M172" s="142"/>
      <c r="N172" s="146"/>
      <c r="O172" s="146"/>
    </row>
    <row r="173" spans="1:15" ht="12.75">
      <c r="A173" s="90"/>
      <c r="B173" s="37" t="str">
        <f>'Gene Table'!D173</f>
        <v>MIMAT0015072</v>
      </c>
      <c r="C173" s="141" t="s">
        <v>305</v>
      </c>
      <c r="D173" s="142"/>
      <c r="E173" s="142"/>
      <c r="F173" s="142"/>
      <c r="G173" s="142"/>
      <c r="H173" s="142"/>
      <c r="I173" s="142"/>
      <c r="J173" s="142"/>
      <c r="K173" s="142"/>
      <c r="L173" s="142"/>
      <c r="M173" s="142"/>
      <c r="N173" s="146"/>
      <c r="O173" s="146"/>
    </row>
    <row r="174" spans="1:15" ht="12.75">
      <c r="A174" s="90"/>
      <c r="B174" s="37" t="str">
        <f>'Gene Table'!D174</f>
        <v>MIMAT0004593</v>
      </c>
      <c r="C174" s="141" t="s">
        <v>309</v>
      </c>
      <c r="D174" s="142"/>
      <c r="E174" s="142"/>
      <c r="F174" s="142"/>
      <c r="G174" s="142"/>
      <c r="H174" s="142"/>
      <c r="I174" s="142"/>
      <c r="J174" s="142"/>
      <c r="K174" s="142"/>
      <c r="L174" s="142"/>
      <c r="M174" s="142"/>
      <c r="N174" s="146"/>
      <c r="O174" s="146"/>
    </row>
    <row r="175" spans="1:15" ht="12.75">
      <c r="A175" s="90"/>
      <c r="B175" s="37" t="str">
        <f>'Gene Table'!D175</f>
        <v>MIMAT0004598</v>
      </c>
      <c r="C175" s="141" t="s">
        <v>313</v>
      </c>
      <c r="D175" s="142"/>
      <c r="E175" s="142"/>
      <c r="F175" s="142"/>
      <c r="G175" s="142"/>
      <c r="H175" s="142"/>
      <c r="I175" s="142"/>
      <c r="J175" s="142"/>
      <c r="K175" s="142"/>
      <c r="L175" s="142"/>
      <c r="M175" s="142"/>
      <c r="N175" s="146"/>
      <c r="O175" s="146"/>
    </row>
    <row r="176" spans="1:15" ht="12.75">
      <c r="A176" s="90"/>
      <c r="B176" s="37" t="str">
        <f>'Gene Table'!D176</f>
        <v>MIMAT0004610</v>
      </c>
      <c r="C176" s="141" t="s">
        <v>317</v>
      </c>
      <c r="D176" s="142"/>
      <c r="E176" s="142"/>
      <c r="F176" s="142"/>
      <c r="G176" s="142"/>
      <c r="H176" s="142"/>
      <c r="I176" s="142"/>
      <c r="J176" s="142"/>
      <c r="K176" s="142"/>
      <c r="L176" s="142"/>
      <c r="M176" s="142"/>
      <c r="N176" s="146"/>
      <c r="O176" s="146"/>
    </row>
    <row r="177" spans="1:15" ht="12.75">
      <c r="A177" s="90"/>
      <c r="B177" s="37" t="str">
        <f>'Gene Table'!D177</f>
        <v>MIMAT0004488</v>
      </c>
      <c r="C177" s="141" t="s">
        <v>321</v>
      </c>
      <c r="D177" s="142"/>
      <c r="E177" s="142"/>
      <c r="F177" s="142"/>
      <c r="G177" s="142"/>
      <c r="H177" s="142"/>
      <c r="I177" s="142"/>
      <c r="J177" s="142"/>
      <c r="K177" s="142"/>
      <c r="L177" s="142"/>
      <c r="M177" s="142"/>
      <c r="N177" s="146"/>
      <c r="O177" s="146"/>
    </row>
    <row r="178" spans="1:15" ht="12.75">
      <c r="A178" s="90"/>
      <c r="B178" s="37" t="str">
        <f>'Gene Table'!D178</f>
        <v>MIMAT0004586</v>
      </c>
      <c r="C178" s="141" t="s">
        <v>325</v>
      </c>
      <c r="D178" s="142"/>
      <c r="E178" s="142"/>
      <c r="F178" s="142"/>
      <c r="G178" s="142"/>
      <c r="H178" s="142"/>
      <c r="I178" s="142"/>
      <c r="J178" s="142"/>
      <c r="K178" s="142"/>
      <c r="L178" s="142"/>
      <c r="M178" s="142"/>
      <c r="N178" s="146"/>
      <c r="O178" s="146"/>
    </row>
    <row r="179" spans="1:15" ht="12.75">
      <c r="A179" s="90"/>
      <c r="B179" s="37" t="str">
        <f>'Gene Table'!D179</f>
        <v>MIMAT0004489</v>
      </c>
      <c r="C179" s="141" t="s">
        <v>329</v>
      </c>
      <c r="D179" s="142"/>
      <c r="E179" s="142"/>
      <c r="F179" s="142"/>
      <c r="G179" s="142"/>
      <c r="H179" s="142"/>
      <c r="I179" s="142"/>
      <c r="J179" s="142"/>
      <c r="K179" s="142"/>
      <c r="L179" s="142"/>
      <c r="M179" s="142"/>
      <c r="N179" s="146"/>
      <c r="O179" s="146"/>
    </row>
    <row r="180" spans="1:15" ht="12.75">
      <c r="A180" s="90"/>
      <c r="B180" s="37" t="str">
        <f>'Gene Table'!D180</f>
        <v>MIMAT0004518</v>
      </c>
      <c r="C180" s="141" t="s">
        <v>333</v>
      </c>
      <c r="D180" s="142"/>
      <c r="E180" s="142"/>
      <c r="F180" s="142"/>
      <c r="G180" s="142"/>
      <c r="H180" s="142"/>
      <c r="I180" s="142"/>
      <c r="J180" s="142"/>
      <c r="K180" s="142"/>
      <c r="L180" s="142"/>
      <c r="M180" s="142"/>
      <c r="N180" s="146"/>
      <c r="O180" s="146"/>
    </row>
    <row r="181" spans="1:15" ht="12.75">
      <c r="A181" s="90"/>
      <c r="B181" s="37" t="str">
        <f>'Gene Table'!D181</f>
        <v>MIMAT0000071</v>
      </c>
      <c r="C181" s="141" t="s">
        <v>337</v>
      </c>
      <c r="D181" s="142"/>
      <c r="E181" s="142"/>
      <c r="F181" s="142"/>
      <c r="G181" s="142"/>
      <c r="H181" s="142"/>
      <c r="I181" s="142"/>
      <c r="J181" s="142"/>
      <c r="K181" s="142"/>
      <c r="L181" s="142"/>
      <c r="M181" s="142"/>
      <c r="N181" s="146"/>
      <c r="O181" s="146"/>
    </row>
    <row r="182" spans="1:15" ht="12.75">
      <c r="A182" s="90"/>
      <c r="B182" s="37" t="str">
        <f>'Gene Table'!D182</f>
        <v>MIMAT0004560</v>
      </c>
      <c r="C182" s="141" t="s">
        <v>341</v>
      </c>
      <c r="D182" s="142"/>
      <c r="E182" s="142"/>
      <c r="F182" s="142"/>
      <c r="G182" s="142"/>
      <c r="H182" s="142"/>
      <c r="I182" s="142"/>
      <c r="J182" s="142"/>
      <c r="K182" s="142"/>
      <c r="L182" s="142"/>
      <c r="M182" s="142"/>
      <c r="N182" s="146"/>
      <c r="O182" s="146"/>
    </row>
    <row r="183" spans="1:15" ht="12.75">
      <c r="A183" s="90"/>
      <c r="B183" s="37" t="str">
        <f>'Gene Table'!D183</f>
        <v>NC</v>
      </c>
      <c r="C183" s="141" t="s">
        <v>345</v>
      </c>
      <c r="D183" s="142"/>
      <c r="E183" s="142"/>
      <c r="F183" s="142"/>
      <c r="G183" s="142"/>
      <c r="H183" s="142"/>
      <c r="I183" s="142"/>
      <c r="J183" s="142"/>
      <c r="K183" s="142"/>
      <c r="L183" s="142"/>
      <c r="M183" s="142"/>
      <c r="N183" s="146"/>
      <c r="O183" s="146"/>
    </row>
    <row r="184" spans="1:15" ht="12.75">
      <c r="A184" s="90"/>
      <c r="B184" s="37" t="str">
        <f>'Gene Table'!D184</f>
        <v>NC</v>
      </c>
      <c r="C184" s="141" t="s">
        <v>347</v>
      </c>
      <c r="D184" s="142"/>
      <c r="E184" s="142"/>
      <c r="F184" s="142"/>
      <c r="G184" s="142"/>
      <c r="H184" s="142"/>
      <c r="I184" s="142"/>
      <c r="J184" s="142"/>
      <c r="K184" s="142"/>
      <c r="L184" s="142"/>
      <c r="M184" s="142"/>
      <c r="N184" s="146"/>
      <c r="O184" s="146"/>
    </row>
    <row r="185" spans="1:15" ht="12.75">
      <c r="A185" s="90"/>
      <c r="B185" s="37" t="str">
        <f>'Gene Table'!D185</f>
        <v>NR_002752</v>
      </c>
      <c r="C185" s="141" t="s">
        <v>348</v>
      </c>
      <c r="D185" s="142"/>
      <c r="E185" s="142"/>
      <c r="F185" s="142"/>
      <c r="G185" s="142"/>
      <c r="H185" s="142"/>
      <c r="I185" s="142"/>
      <c r="J185" s="142"/>
      <c r="K185" s="142"/>
      <c r="L185" s="142"/>
      <c r="M185" s="142"/>
      <c r="N185" s="146"/>
      <c r="O185" s="146"/>
    </row>
    <row r="186" spans="1:15" ht="12.75">
      <c r="A186" s="90"/>
      <c r="B186" s="37" t="str">
        <f>'Gene Table'!D186</f>
        <v>NR_002750</v>
      </c>
      <c r="C186" s="141" t="s">
        <v>352</v>
      </c>
      <c r="D186" s="142"/>
      <c r="E186" s="142"/>
      <c r="F186" s="142"/>
      <c r="G186" s="142"/>
      <c r="H186" s="142"/>
      <c r="I186" s="142"/>
      <c r="J186" s="142"/>
      <c r="K186" s="142"/>
      <c r="L186" s="142"/>
      <c r="M186" s="142"/>
      <c r="N186" s="146"/>
      <c r="O186" s="146"/>
    </row>
    <row r="187" spans="1:15" ht="12.75">
      <c r="A187" s="90"/>
      <c r="B187" s="37" t="str">
        <f>'Gene Table'!D187</f>
        <v>NR_002745</v>
      </c>
      <c r="C187" s="141" t="s">
        <v>356</v>
      </c>
      <c r="D187" s="142"/>
      <c r="E187" s="142"/>
      <c r="F187" s="142"/>
      <c r="G187" s="142"/>
      <c r="H187" s="142"/>
      <c r="I187" s="142"/>
      <c r="J187" s="142"/>
      <c r="K187" s="142"/>
      <c r="L187" s="142"/>
      <c r="M187" s="142"/>
      <c r="N187" s="146"/>
      <c r="O187" s="146"/>
    </row>
    <row r="188" spans="1:15" ht="12.75">
      <c r="A188" s="90"/>
      <c r="B188" s="37" t="str">
        <f>'Gene Table'!D188</f>
        <v>NR_002746</v>
      </c>
      <c r="C188" s="141" t="s">
        <v>360</v>
      </c>
      <c r="D188" s="142"/>
      <c r="E188" s="142"/>
      <c r="F188" s="142"/>
      <c r="G188" s="142"/>
      <c r="H188" s="142"/>
      <c r="I188" s="142"/>
      <c r="J188" s="142"/>
      <c r="K188" s="142"/>
      <c r="L188" s="142"/>
      <c r="M188" s="142"/>
      <c r="N188" s="146"/>
      <c r="O188" s="146"/>
    </row>
    <row r="189" spans="1:15" ht="12.75">
      <c r="A189" s="90"/>
      <c r="B189" s="37" t="str">
        <f>'Gene Table'!D189</f>
        <v>NR_002744</v>
      </c>
      <c r="C189" s="141" t="s">
        <v>364</v>
      </c>
      <c r="D189" s="142"/>
      <c r="E189" s="142"/>
      <c r="F189" s="142"/>
      <c r="G189" s="142"/>
      <c r="H189" s="142"/>
      <c r="I189" s="142"/>
      <c r="J189" s="142"/>
      <c r="K189" s="142"/>
      <c r="L189" s="142"/>
      <c r="M189" s="142"/>
      <c r="N189" s="146"/>
      <c r="O189" s="146"/>
    </row>
    <row r="190" spans="1:15" ht="12.75">
      <c r="A190" s="90"/>
      <c r="B190" s="37" t="str">
        <f>'Gene Table'!D190</f>
        <v>NR_002450</v>
      </c>
      <c r="C190" s="141" t="s">
        <v>368</v>
      </c>
      <c r="D190" s="142"/>
      <c r="E190" s="142"/>
      <c r="F190" s="142"/>
      <c r="G190" s="142"/>
      <c r="H190" s="142"/>
      <c r="I190" s="142"/>
      <c r="J190" s="142"/>
      <c r="K190" s="142"/>
      <c r="L190" s="142"/>
      <c r="M190" s="142"/>
      <c r="N190" s="146"/>
      <c r="O190" s="146"/>
    </row>
    <row r="191" spans="1:15" ht="12.75">
      <c r="A191" s="90"/>
      <c r="B191" s="37" t="str">
        <f>'Gene Table'!D191</f>
        <v>RT</v>
      </c>
      <c r="C191" s="141" t="s">
        <v>372</v>
      </c>
      <c r="D191" s="142"/>
      <c r="E191" s="142"/>
      <c r="F191" s="142"/>
      <c r="G191" s="142"/>
      <c r="H191" s="142"/>
      <c r="I191" s="142"/>
      <c r="J191" s="142"/>
      <c r="K191" s="142"/>
      <c r="L191" s="142"/>
      <c r="M191" s="142"/>
      <c r="N191" s="146"/>
      <c r="O191" s="146"/>
    </row>
    <row r="192" spans="1:15" ht="12.75">
      <c r="A192" s="90"/>
      <c r="B192" s="37" t="str">
        <f>'Gene Table'!D192</f>
        <v>RT</v>
      </c>
      <c r="C192" s="141" t="s">
        <v>374</v>
      </c>
      <c r="D192" s="142"/>
      <c r="E192" s="142"/>
      <c r="F192" s="142"/>
      <c r="G192" s="142"/>
      <c r="H192" s="142"/>
      <c r="I192" s="142"/>
      <c r="J192" s="142"/>
      <c r="K192" s="142"/>
      <c r="L192" s="142"/>
      <c r="M192" s="142"/>
      <c r="N192" s="146"/>
      <c r="O192" s="146"/>
    </row>
    <row r="193" spans="1:15" ht="12.75">
      <c r="A193" s="90"/>
      <c r="B193" s="37" t="str">
        <f>'Gene Table'!D193</f>
        <v>PCR</v>
      </c>
      <c r="C193" s="141" t="s">
        <v>375</v>
      </c>
      <c r="D193" s="142"/>
      <c r="E193" s="142"/>
      <c r="F193" s="142"/>
      <c r="G193" s="142"/>
      <c r="H193" s="142"/>
      <c r="I193" s="142"/>
      <c r="J193" s="142"/>
      <c r="K193" s="142"/>
      <c r="L193" s="142"/>
      <c r="M193" s="142"/>
      <c r="N193" s="146"/>
      <c r="O193" s="146"/>
    </row>
    <row r="194" spans="1:15" ht="12.75">
      <c r="A194" s="90"/>
      <c r="B194" s="37" t="str">
        <f>'Gene Table'!D194</f>
        <v>PCR</v>
      </c>
      <c r="C194" s="141" t="s">
        <v>377</v>
      </c>
      <c r="D194" s="142"/>
      <c r="E194" s="142"/>
      <c r="F194" s="142"/>
      <c r="G194" s="142"/>
      <c r="H194" s="142"/>
      <c r="I194" s="142"/>
      <c r="J194" s="142"/>
      <c r="K194" s="142"/>
      <c r="L194" s="142"/>
      <c r="M194" s="142"/>
      <c r="N194" s="146"/>
      <c r="O194" s="146"/>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P10" sqref="P10"/>
    </sheetView>
  </sheetViews>
  <sheetFormatPr defaultColWidth="9.00390625" defaultRowHeight="12.75"/>
  <cols>
    <col min="1" max="1" width="7.421875" style="0" customWidth="1"/>
    <col min="2" max="2" width="16.421875" style="0" customWidth="1"/>
    <col min="3" max="3" width="5.140625" style="14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1" t="s">
        <v>3</v>
      </c>
      <c r="B1" s="61" t="s">
        <v>631</v>
      </c>
      <c r="C1" s="61" t="s">
        <v>632</v>
      </c>
      <c r="D1" s="96" t="str">
        <f>Results!E2</f>
        <v>Control Sample</v>
      </c>
      <c r="E1" s="97"/>
      <c r="F1" s="97"/>
      <c r="G1" s="97"/>
      <c r="H1" s="97"/>
      <c r="I1" s="97"/>
      <c r="J1" s="97"/>
      <c r="K1" s="97"/>
      <c r="L1" s="97"/>
      <c r="M1" s="97"/>
      <c r="N1" s="143"/>
      <c r="O1" s="144"/>
      <c r="Q1" s="60" t="s">
        <v>633</v>
      </c>
      <c r="R1" s="96" t="s">
        <v>634</v>
      </c>
      <c r="S1" s="97"/>
      <c r="T1" s="97"/>
      <c r="U1" s="97"/>
      <c r="V1" s="97"/>
      <c r="W1" s="97"/>
      <c r="X1" s="97"/>
      <c r="Y1" s="97"/>
      <c r="Z1" s="97"/>
      <c r="AA1" s="119"/>
      <c r="AB1" s="60" t="s">
        <v>635</v>
      </c>
      <c r="AC1" s="60" t="s">
        <v>636</v>
      </c>
    </row>
    <row r="2" spans="1:29" ht="12.75">
      <c r="A2" s="61"/>
      <c r="B2" s="61"/>
      <c r="C2" s="61"/>
      <c r="D2" s="33" t="s">
        <v>637</v>
      </c>
      <c r="E2" s="33" t="s">
        <v>638</v>
      </c>
      <c r="F2" s="33" t="s">
        <v>639</v>
      </c>
      <c r="G2" s="33" t="s">
        <v>640</v>
      </c>
      <c r="H2" s="33" t="s">
        <v>641</v>
      </c>
      <c r="I2" s="33" t="s">
        <v>642</v>
      </c>
      <c r="J2" s="33" t="s">
        <v>643</v>
      </c>
      <c r="K2" s="33" t="s">
        <v>644</v>
      </c>
      <c r="L2" s="33" t="s">
        <v>645</v>
      </c>
      <c r="M2" s="33" t="s">
        <v>646</v>
      </c>
      <c r="N2" s="96" t="s">
        <v>635</v>
      </c>
      <c r="O2" s="29" t="s">
        <v>647</v>
      </c>
      <c r="Q2" s="71"/>
      <c r="R2" s="33" t="s">
        <v>637</v>
      </c>
      <c r="S2" s="33" t="s">
        <v>638</v>
      </c>
      <c r="T2" s="33" t="s">
        <v>639</v>
      </c>
      <c r="U2" s="33" t="s">
        <v>640</v>
      </c>
      <c r="V2" s="33" t="s">
        <v>641</v>
      </c>
      <c r="W2" s="33" t="s">
        <v>642</v>
      </c>
      <c r="X2" s="33" t="s">
        <v>643</v>
      </c>
      <c r="Y2" s="33" t="s">
        <v>644</v>
      </c>
      <c r="Z2" s="33" t="s">
        <v>645</v>
      </c>
      <c r="AA2" s="33" t="s">
        <v>646</v>
      </c>
      <c r="AB2" s="71"/>
      <c r="AC2" s="71"/>
    </row>
    <row r="3" spans="1:29" ht="12.75">
      <c r="A3" s="90" t="str">
        <f>'Gene Table'!A3</f>
        <v>Plate 1</v>
      </c>
      <c r="B3" s="37" t="str">
        <f>'Gene Table'!D3</f>
        <v>MIMAT0000416</v>
      </c>
      <c r="C3" s="141" t="s">
        <v>9</v>
      </c>
      <c r="D3" s="142"/>
      <c r="E3" s="142"/>
      <c r="F3" s="142"/>
      <c r="G3" s="142"/>
      <c r="H3" s="142"/>
      <c r="I3" s="142"/>
      <c r="J3" s="142"/>
      <c r="K3" s="142"/>
      <c r="L3" s="142"/>
      <c r="M3" s="142"/>
      <c r="N3" s="145"/>
      <c r="O3" s="146"/>
      <c r="Q3" s="147" t="s">
        <v>648</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49" t="e">
        <f>AVERAGE(R3:AA3)</f>
        <v>#DIV/0!</v>
      </c>
      <c r="AC3" s="150" t="e">
        <f>STDEV(R3:AA3)</f>
        <v>#DIV/0!</v>
      </c>
    </row>
    <row r="4" spans="1:29" ht="12.75">
      <c r="A4" s="90"/>
      <c r="B4" s="37" t="str">
        <f>'Gene Table'!D4</f>
        <v>MIMAT0000099</v>
      </c>
      <c r="C4" s="141" t="s">
        <v>13</v>
      </c>
      <c r="D4" s="142"/>
      <c r="E4" s="142"/>
      <c r="F4" s="142"/>
      <c r="G4" s="142"/>
      <c r="H4" s="142"/>
      <c r="I4" s="142"/>
      <c r="J4" s="142"/>
      <c r="K4" s="142"/>
      <c r="L4" s="142"/>
      <c r="M4" s="142"/>
      <c r="N4" s="145"/>
      <c r="O4" s="146"/>
      <c r="Q4" s="147" t="s">
        <v>649</v>
      </c>
      <c r="R4" s="37" t="str">
        <f aca="true" t="shared" si="1" ref="R4:AA4">IF(COUNTIF(D$3:D$194,"&lt;35")=0,"",COUNTIF(D$3:D$194,"&lt;30")-R3)</f>
        <v/>
      </c>
      <c r="S4" s="37" t="str">
        <f t="shared" si="1"/>
        <v/>
      </c>
      <c r="T4" s="37" t="str">
        <f t="shared" si="1"/>
        <v/>
      </c>
      <c r="U4" s="37" t="str">
        <f t="shared" si="1"/>
        <v/>
      </c>
      <c r="V4" s="37" t="str">
        <f t="shared" si="1"/>
        <v/>
      </c>
      <c r="W4" s="37" t="str">
        <f t="shared" si="1"/>
        <v/>
      </c>
      <c r="X4" s="37" t="str">
        <f t="shared" si="1"/>
        <v/>
      </c>
      <c r="Y4" s="37" t="str">
        <f t="shared" si="1"/>
        <v/>
      </c>
      <c r="Z4" s="37" t="str">
        <f t="shared" si="1"/>
        <v/>
      </c>
      <c r="AA4" s="37" t="str">
        <f t="shared" si="1"/>
        <v/>
      </c>
      <c r="AB4" s="149" t="e">
        <f>AVERAGE(R4:AA4)</f>
        <v>#DIV/0!</v>
      </c>
      <c r="AC4" s="150" t="e">
        <f>STDEV(R4:AA4)</f>
        <v>#DIV/0!</v>
      </c>
    </row>
    <row r="5" spans="1:29" ht="12.75">
      <c r="A5" s="90"/>
      <c r="B5" s="37" t="str">
        <f>'Gene Table'!D5</f>
        <v>MIMAT0000680</v>
      </c>
      <c r="C5" s="141" t="s">
        <v>17</v>
      </c>
      <c r="D5" s="142"/>
      <c r="E5" s="142"/>
      <c r="F5" s="142"/>
      <c r="G5" s="142"/>
      <c r="H5" s="142"/>
      <c r="I5" s="142"/>
      <c r="J5" s="142"/>
      <c r="K5" s="142"/>
      <c r="L5" s="142"/>
      <c r="M5" s="142"/>
      <c r="N5" s="145"/>
      <c r="O5" s="146"/>
      <c r="Q5" s="147" t="s">
        <v>650</v>
      </c>
      <c r="R5" s="37" t="str">
        <f aca="true" t="shared" si="2" ref="R5:AA5">IF(COUNTIF(D$3:D$194,"&lt;35")=0,"",COUNTIF(D$3:D$194,"&lt;35")-SUM(R3:R4))</f>
        <v/>
      </c>
      <c r="S5" s="37" t="str">
        <f t="shared" si="2"/>
        <v/>
      </c>
      <c r="T5" s="37" t="str">
        <f t="shared" si="2"/>
        <v/>
      </c>
      <c r="U5" s="37" t="str">
        <f t="shared" si="2"/>
        <v/>
      </c>
      <c r="V5" s="37" t="str">
        <f t="shared" si="2"/>
        <v/>
      </c>
      <c r="W5" s="37" t="str">
        <f t="shared" si="2"/>
        <v/>
      </c>
      <c r="X5" s="37" t="str">
        <f t="shared" si="2"/>
        <v/>
      </c>
      <c r="Y5" s="37" t="str">
        <f t="shared" si="2"/>
        <v/>
      </c>
      <c r="Z5" s="37" t="str">
        <f t="shared" si="2"/>
        <v/>
      </c>
      <c r="AA5" s="37" t="str">
        <f t="shared" si="2"/>
        <v/>
      </c>
      <c r="AB5" s="149" t="e">
        <f>AVERAGE(R5:AA5)</f>
        <v>#DIV/0!</v>
      </c>
      <c r="AC5" s="150" t="e">
        <f>STDEV(R5:AA5)</f>
        <v>#DIV/0!</v>
      </c>
    </row>
    <row r="6" spans="1:29" ht="12.75">
      <c r="A6" s="90"/>
      <c r="B6" s="37" t="str">
        <f>'Gene Table'!D6</f>
        <v>MIMAT0000069</v>
      </c>
      <c r="C6" s="141" t="s">
        <v>21</v>
      </c>
      <c r="D6" s="142"/>
      <c r="E6" s="142"/>
      <c r="F6" s="142"/>
      <c r="G6" s="142"/>
      <c r="H6" s="142"/>
      <c r="I6" s="142"/>
      <c r="J6" s="142"/>
      <c r="K6" s="142"/>
      <c r="L6" s="142"/>
      <c r="M6" s="142"/>
      <c r="N6" s="145"/>
      <c r="O6" s="146"/>
      <c r="Q6" s="147" t="s">
        <v>651</v>
      </c>
      <c r="R6" s="37" t="str">
        <f aca="true" t="shared" si="3" ref="R6:AA6">IF(COUNTIF(D$3:D$194,"&lt;40")=0,"",COUNTIF(D$3:D$194,"N/A")+COUNTBLANK(D$3:D$194)+COUNTIF(D$3:D$194,"&gt;=35")+COUNTIF(D$3:D$194,"=0")+COUNTIF(D$3:D$194,"Undetermined"))</f>
        <v/>
      </c>
      <c r="S6" s="37" t="str">
        <f t="shared" si="3"/>
        <v/>
      </c>
      <c r="T6" s="37" t="str">
        <f t="shared" si="3"/>
        <v/>
      </c>
      <c r="U6" s="37" t="str">
        <f t="shared" si="3"/>
        <v/>
      </c>
      <c r="V6" s="37" t="str">
        <f t="shared" si="3"/>
        <v/>
      </c>
      <c r="W6" s="37" t="str">
        <f t="shared" si="3"/>
        <v/>
      </c>
      <c r="X6" s="37" t="str">
        <f t="shared" si="3"/>
        <v/>
      </c>
      <c r="Y6" s="37" t="str">
        <f t="shared" si="3"/>
        <v/>
      </c>
      <c r="Z6" s="37" t="str">
        <f t="shared" si="3"/>
        <v/>
      </c>
      <c r="AA6" s="37" t="str">
        <f t="shared" si="3"/>
        <v/>
      </c>
      <c r="AB6" s="149" t="e">
        <f>AVERAGE(R6:AA6)</f>
        <v>#DIV/0!</v>
      </c>
      <c r="AC6" s="150" t="e">
        <f>STDEV(R6:AA6)</f>
        <v>#DIV/0!</v>
      </c>
    </row>
    <row r="7" spans="1:29" ht="16.5">
      <c r="A7" s="90"/>
      <c r="B7" s="37" t="str">
        <f>'Gene Table'!D7</f>
        <v>MIMAT0000422</v>
      </c>
      <c r="C7" s="141" t="s">
        <v>25</v>
      </c>
      <c r="D7" s="142"/>
      <c r="E7" s="142"/>
      <c r="F7" s="142"/>
      <c r="G7" s="142"/>
      <c r="H7" s="142"/>
      <c r="I7" s="142"/>
      <c r="J7" s="142"/>
      <c r="K7" s="142"/>
      <c r="L7" s="142"/>
      <c r="M7" s="142"/>
      <c r="N7" s="145"/>
      <c r="O7" s="146"/>
      <c r="Q7" s="96" t="s">
        <v>652</v>
      </c>
      <c r="R7" s="97"/>
      <c r="S7" s="97"/>
      <c r="T7" s="97"/>
      <c r="U7" s="97"/>
      <c r="V7" s="97"/>
      <c r="W7" s="97"/>
      <c r="X7" s="97"/>
      <c r="Y7" s="97"/>
      <c r="Z7" s="97"/>
      <c r="AA7" s="97"/>
      <c r="AB7" s="97"/>
      <c r="AC7" s="119"/>
    </row>
    <row r="8" spans="1:29" ht="12.75">
      <c r="A8" s="90"/>
      <c r="B8" s="37" t="str">
        <f>'Gene Table'!D8</f>
        <v>MIMAT0000443</v>
      </c>
      <c r="C8" s="141" t="s">
        <v>29</v>
      </c>
      <c r="D8" s="142"/>
      <c r="E8" s="142"/>
      <c r="F8" s="142"/>
      <c r="G8" s="142"/>
      <c r="H8" s="142"/>
      <c r="I8" s="142"/>
      <c r="J8" s="142"/>
      <c r="K8" s="142"/>
      <c r="L8" s="142"/>
      <c r="M8" s="142"/>
      <c r="N8" s="145"/>
      <c r="O8" s="146"/>
      <c r="Q8" s="147" t="s">
        <v>648</v>
      </c>
      <c r="R8" s="148" t="str">
        <f aca="true" t="shared" si="4" ref="R8:AB8">IF(R3="","",R3/SUM(R$3:R$6))</f>
        <v/>
      </c>
      <c r="S8" s="148" t="str">
        <f t="shared" si="4"/>
        <v/>
      </c>
      <c r="T8" s="148" t="str">
        <f t="shared" si="4"/>
        <v/>
      </c>
      <c r="U8" s="148" t="str">
        <f t="shared" si="4"/>
        <v/>
      </c>
      <c r="V8" s="148" t="str">
        <f t="shared" si="4"/>
        <v/>
      </c>
      <c r="W8" s="148" t="str">
        <f t="shared" si="4"/>
        <v/>
      </c>
      <c r="X8" s="148" t="str">
        <f t="shared" si="4"/>
        <v/>
      </c>
      <c r="Y8" s="148" t="str">
        <f t="shared" si="4"/>
        <v/>
      </c>
      <c r="Z8" s="148" t="str">
        <f t="shared" si="4"/>
        <v/>
      </c>
      <c r="AA8" s="151" t="str">
        <f t="shared" si="4"/>
        <v/>
      </c>
      <c r="AB8" s="152" t="e">
        <f t="shared" si="4"/>
        <v>#DIV/0!</v>
      </c>
      <c r="AC8" s="152" t="e">
        <f>STDEV(R8:AA8)</f>
        <v>#DIV/0!</v>
      </c>
    </row>
    <row r="9" spans="1:29" ht="12.75">
      <c r="A9" s="90"/>
      <c r="B9" s="37" t="str">
        <f>'Gene Table'!D9</f>
        <v>MIMAT0000437</v>
      </c>
      <c r="C9" s="141" t="s">
        <v>33</v>
      </c>
      <c r="D9" s="142"/>
      <c r="E9" s="142"/>
      <c r="F9" s="142"/>
      <c r="G9" s="142"/>
      <c r="H9" s="142"/>
      <c r="I9" s="142"/>
      <c r="J9" s="142"/>
      <c r="K9" s="142"/>
      <c r="L9" s="142"/>
      <c r="M9" s="142"/>
      <c r="N9" s="145"/>
      <c r="O9" s="146"/>
      <c r="Q9" s="147" t="s">
        <v>649</v>
      </c>
      <c r="R9" s="148" t="str">
        <f aca="true" t="shared" si="5" ref="R9:AB9">IF(R4="","",R4/SUM(R$3:R$6))</f>
        <v/>
      </c>
      <c r="S9" s="148" t="str">
        <f t="shared" si="5"/>
        <v/>
      </c>
      <c r="T9" s="148" t="str">
        <f t="shared" si="5"/>
        <v/>
      </c>
      <c r="U9" s="148" t="str">
        <f t="shared" si="5"/>
        <v/>
      </c>
      <c r="V9" s="148" t="str">
        <f t="shared" si="5"/>
        <v/>
      </c>
      <c r="W9" s="148" t="str">
        <f t="shared" si="5"/>
        <v/>
      </c>
      <c r="X9" s="148" t="str">
        <f t="shared" si="5"/>
        <v/>
      </c>
      <c r="Y9" s="148" t="str">
        <f t="shared" si="5"/>
        <v/>
      </c>
      <c r="Z9" s="148" t="str">
        <f t="shared" si="5"/>
        <v/>
      </c>
      <c r="AA9" s="151" t="str">
        <f t="shared" si="5"/>
        <v/>
      </c>
      <c r="AB9" s="152" t="e">
        <f t="shared" si="5"/>
        <v>#DIV/0!</v>
      </c>
      <c r="AC9" s="152" t="e">
        <f>STDEV(R9:AA9)</f>
        <v>#DIV/0!</v>
      </c>
    </row>
    <row r="10" spans="1:29" ht="12.75">
      <c r="A10" s="90"/>
      <c r="B10" s="37" t="str">
        <f>'Gene Table'!D10</f>
        <v>MIMAT0000439</v>
      </c>
      <c r="C10" s="141" t="s">
        <v>37</v>
      </c>
      <c r="D10" s="142"/>
      <c r="E10" s="142"/>
      <c r="F10" s="142"/>
      <c r="G10" s="142"/>
      <c r="H10" s="142"/>
      <c r="I10" s="142"/>
      <c r="J10" s="142"/>
      <c r="K10" s="142"/>
      <c r="L10" s="142"/>
      <c r="M10" s="142"/>
      <c r="N10" s="145"/>
      <c r="O10" s="146"/>
      <c r="Q10" s="147" t="s">
        <v>650</v>
      </c>
      <c r="R10" s="148" t="str">
        <f aca="true" t="shared" si="6" ref="R10:AB10">IF(R5="","",R5/SUM(R$3:R$6))</f>
        <v/>
      </c>
      <c r="S10" s="148" t="str">
        <f t="shared" si="6"/>
        <v/>
      </c>
      <c r="T10" s="148" t="str">
        <f t="shared" si="6"/>
        <v/>
      </c>
      <c r="U10" s="148" t="str">
        <f t="shared" si="6"/>
        <v/>
      </c>
      <c r="V10" s="148" t="str">
        <f t="shared" si="6"/>
        <v/>
      </c>
      <c r="W10" s="148" t="str">
        <f t="shared" si="6"/>
        <v/>
      </c>
      <c r="X10" s="148" t="str">
        <f t="shared" si="6"/>
        <v/>
      </c>
      <c r="Y10" s="148" t="str">
        <f t="shared" si="6"/>
        <v/>
      </c>
      <c r="Z10" s="148" t="str">
        <f t="shared" si="6"/>
        <v/>
      </c>
      <c r="AA10" s="151" t="str">
        <f t="shared" si="6"/>
        <v/>
      </c>
      <c r="AB10" s="152" t="e">
        <f t="shared" si="6"/>
        <v>#DIV/0!</v>
      </c>
      <c r="AC10" s="152" t="e">
        <f>STDEV(R10:AA10)</f>
        <v>#DIV/0!</v>
      </c>
    </row>
    <row r="11" spans="1:29" ht="12.75">
      <c r="A11" s="90"/>
      <c r="B11" s="37" t="str">
        <f>'Gene Table'!D11</f>
        <v>MIMAT0000452</v>
      </c>
      <c r="C11" s="141" t="s">
        <v>41</v>
      </c>
      <c r="D11" s="142"/>
      <c r="E11" s="142"/>
      <c r="F11" s="142"/>
      <c r="G11" s="142"/>
      <c r="H11" s="142"/>
      <c r="I11" s="142"/>
      <c r="J11" s="142"/>
      <c r="K11" s="142"/>
      <c r="L11" s="142"/>
      <c r="M11" s="142"/>
      <c r="N11" s="145"/>
      <c r="O11" s="146"/>
      <c r="Q11" s="147" t="s">
        <v>651</v>
      </c>
      <c r="R11" s="148" t="str">
        <f aca="true" t="shared" si="7" ref="R11:AB11">IF(R6="","",R6/SUM(R$3:R$6))</f>
        <v/>
      </c>
      <c r="S11" s="148" t="str">
        <f t="shared" si="7"/>
        <v/>
      </c>
      <c r="T11" s="148" t="str">
        <f t="shared" si="7"/>
        <v/>
      </c>
      <c r="U11" s="148" t="str">
        <f t="shared" si="7"/>
        <v/>
      </c>
      <c r="V11" s="148" t="str">
        <f t="shared" si="7"/>
        <v/>
      </c>
      <c r="W11" s="148" t="str">
        <f t="shared" si="7"/>
        <v/>
      </c>
      <c r="X11" s="148" t="str">
        <f t="shared" si="7"/>
        <v/>
      </c>
      <c r="Y11" s="148" t="str">
        <f t="shared" si="7"/>
        <v/>
      </c>
      <c r="Z11" s="148" t="str">
        <f t="shared" si="7"/>
        <v/>
      </c>
      <c r="AA11" s="151" t="str">
        <f t="shared" si="7"/>
        <v/>
      </c>
      <c r="AB11" s="152" t="e">
        <f t="shared" si="7"/>
        <v>#DIV/0!</v>
      </c>
      <c r="AC11" s="152" t="e">
        <f>STDEV(R11:AA11)</f>
        <v>#DIV/0!</v>
      </c>
    </row>
    <row r="12" spans="1:15" ht="12.75">
      <c r="A12" s="90"/>
      <c r="B12" s="37" t="str">
        <f>'Gene Table'!D12</f>
        <v>MIMAT0000259</v>
      </c>
      <c r="C12" s="141" t="s">
        <v>45</v>
      </c>
      <c r="D12" s="142"/>
      <c r="E12" s="142"/>
      <c r="F12" s="142"/>
      <c r="G12" s="142"/>
      <c r="H12" s="142"/>
      <c r="I12" s="142"/>
      <c r="J12" s="142"/>
      <c r="K12" s="142"/>
      <c r="L12" s="142"/>
      <c r="M12" s="142"/>
      <c r="N12" s="145"/>
      <c r="O12" s="146"/>
    </row>
    <row r="13" spans="1:15" ht="12.75">
      <c r="A13" s="90"/>
      <c r="B13" s="37" t="str">
        <f>'Gene Table'!D13</f>
        <v>MIMAT0000261</v>
      </c>
      <c r="C13" s="141" t="s">
        <v>49</v>
      </c>
      <c r="D13" s="142"/>
      <c r="E13" s="142"/>
      <c r="F13" s="142"/>
      <c r="G13" s="142"/>
      <c r="H13" s="142"/>
      <c r="I13" s="142"/>
      <c r="J13" s="142"/>
      <c r="K13" s="142"/>
      <c r="L13" s="142"/>
      <c r="M13" s="142"/>
      <c r="N13" s="145"/>
      <c r="O13" s="146"/>
    </row>
    <row r="14" spans="1:15" ht="12.75">
      <c r="A14" s="90"/>
      <c r="B14" s="37" t="str">
        <f>'Gene Table'!D14</f>
        <v>MIMAT0000458</v>
      </c>
      <c r="C14" s="141" t="s">
        <v>53</v>
      </c>
      <c r="D14" s="142"/>
      <c r="E14" s="142"/>
      <c r="F14" s="142"/>
      <c r="G14" s="142"/>
      <c r="H14" s="142"/>
      <c r="I14" s="142"/>
      <c r="J14" s="142"/>
      <c r="K14" s="142"/>
      <c r="L14" s="142"/>
      <c r="M14" s="142"/>
      <c r="N14" s="145"/>
      <c r="O14" s="146"/>
    </row>
    <row r="15" spans="1:15" ht="12.75">
      <c r="A15" s="90"/>
      <c r="B15" s="37" t="str">
        <f>'Gene Table'!D15</f>
        <v>MIMAT0000077</v>
      </c>
      <c r="C15" s="141" t="s">
        <v>57</v>
      </c>
      <c r="D15" s="142"/>
      <c r="E15" s="142"/>
      <c r="F15" s="142"/>
      <c r="G15" s="142"/>
      <c r="H15" s="142"/>
      <c r="I15" s="142"/>
      <c r="J15" s="142"/>
      <c r="K15" s="142"/>
      <c r="L15" s="142"/>
      <c r="M15" s="142"/>
      <c r="N15" s="145"/>
      <c r="O15" s="146"/>
    </row>
    <row r="16" spans="1:15" ht="12.75">
      <c r="A16" s="90"/>
      <c r="B16" s="37" t="str">
        <f>'Gene Table'!D16</f>
        <v>MIMAT0000082</v>
      </c>
      <c r="C16" s="141" t="s">
        <v>61</v>
      </c>
      <c r="D16" s="142"/>
      <c r="E16" s="142"/>
      <c r="F16" s="142"/>
      <c r="G16" s="142"/>
      <c r="H16" s="142"/>
      <c r="I16" s="142"/>
      <c r="J16" s="142"/>
      <c r="K16" s="142"/>
      <c r="L16" s="142"/>
      <c r="M16" s="142"/>
      <c r="N16" s="145"/>
      <c r="O16" s="146"/>
    </row>
    <row r="17" spans="1:15" ht="12.75">
      <c r="A17" s="90"/>
      <c r="B17" s="37" t="str">
        <f>'Gene Table'!D17</f>
        <v>MIMAT0000100</v>
      </c>
      <c r="C17" s="141" t="s">
        <v>65</v>
      </c>
      <c r="D17" s="142"/>
      <c r="E17" s="142"/>
      <c r="F17" s="142"/>
      <c r="G17" s="142"/>
      <c r="H17" s="142"/>
      <c r="I17" s="142"/>
      <c r="J17" s="142"/>
      <c r="K17" s="142"/>
      <c r="L17" s="142"/>
      <c r="M17" s="142"/>
      <c r="N17" s="145"/>
      <c r="O17" s="146"/>
    </row>
    <row r="18" spans="1:15" ht="12.75">
      <c r="A18" s="90"/>
      <c r="B18" s="37" t="str">
        <f>'Gene Table'!D18</f>
        <v>MIMAT0000068</v>
      </c>
      <c r="C18" s="141" t="s">
        <v>69</v>
      </c>
      <c r="D18" s="142"/>
      <c r="E18" s="142"/>
      <c r="F18" s="142"/>
      <c r="G18" s="142"/>
      <c r="H18" s="142"/>
      <c r="I18" s="142"/>
      <c r="J18" s="142"/>
      <c r="K18" s="142"/>
      <c r="L18" s="142"/>
      <c r="M18" s="142"/>
      <c r="N18" s="145"/>
      <c r="O18" s="146"/>
    </row>
    <row r="19" spans="1:15" ht="12.75">
      <c r="A19" s="90"/>
      <c r="B19" s="37" t="str">
        <f>'Gene Table'!D19</f>
        <v>MIMAT0000417</v>
      </c>
      <c r="C19" s="141" t="s">
        <v>73</v>
      </c>
      <c r="D19" s="142"/>
      <c r="E19" s="142"/>
      <c r="F19" s="142"/>
      <c r="G19" s="142"/>
      <c r="H19" s="142"/>
      <c r="I19" s="142"/>
      <c r="J19" s="142"/>
      <c r="K19" s="142"/>
      <c r="L19" s="142"/>
      <c r="M19" s="142"/>
      <c r="N19" s="145"/>
      <c r="O19" s="146"/>
    </row>
    <row r="20" spans="1:15" ht="12.75">
      <c r="A20" s="90"/>
      <c r="B20" s="37" t="str">
        <f>'Gene Table'!D20</f>
        <v>MIMAT0000076</v>
      </c>
      <c r="C20" s="141" t="s">
        <v>77</v>
      </c>
      <c r="D20" s="142"/>
      <c r="E20" s="142"/>
      <c r="F20" s="142"/>
      <c r="G20" s="142"/>
      <c r="H20" s="142"/>
      <c r="I20" s="142"/>
      <c r="J20" s="142"/>
      <c r="K20" s="142"/>
      <c r="L20" s="142"/>
      <c r="M20" s="142"/>
      <c r="N20" s="145"/>
      <c r="O20" s="146"/>
    </row>
    <row r="21" spans="1:15" ht="12.75">
      <c r="A21" s="90"/>
      <c r="B21" s="37" t="str">
        <f>'Gene Table'!D21</f>
        <v>MIMAT0000267</v>
      </c>
      <c r="C21" s="141" t="s">
        <v>81</v>
      </c>
      <c r="D21" s="142"/>
      <c r="E21" s="142"/>
      <c r="F21" s="142"/>
      <c r="G21" s="142"/>
      <c r="H21" s="142"/>
      <c r="I21" s="142"/>
      <c r="J21" s="142"/>
      <c r="K21" s="142"/>
      <c r="L21" s="142"/>
      <c r="M21" s="142"/>
      <c r="N21" s="145"/>
      <c r="O21" s="146"/>
    </row>
    <row r="22" spans="1:15" ht="12.75">
      <c r="A22" s="90"/>
      <c r="B22" s="37" t="str">
        <f>'Gene Table'!D22</f>
        <v>MIMAT0000080</v>
      </c>
      <c r="C22" s="141" t="s">
        <v>85</v>
      </c>
      <c r="D22" s="142"/>
      <c r="E22" s="142"/>
      <c r="F22" s="142"/>
      <c r="G22" s="142"/>
      <c r="H22" s="142"/>
      <c r="I22" s="142"/>
      <c r="J22" s="142"/>
      <c r="K22" s="142"/>
      <c r="L22" s="142"/>
      <c r="M22" s="142"/>
      <c r="N22" s="145"/>
      <c r="O22" s="146"/>
    </row>
    <row r="23" spans="1:15" ht="12.75">
      <c r="A23" s="90"/>
      <c r="B23" s="37" t="str">
        <f>'Gene Table'!D23</f>
        <v>MIMAT0004676</v>
      </c>
      <c r="C23" s="141" t="s">
        <v>89</v>
      </c>
      <c r="D23" s="142"/>
      <c r="E23" s="142"/>
      <c r="F23" s="142"/>
      <c r="G23" s="142"/>
      <c r="H23" s="142"/>
      <c r="I23" s="142"/>
      <c r="J23" s="142"/>
      <c r="K23" s="142"/>
      <c r="L23" s="142"/>
      <c r="M23" s="142"/>
      <c r="N23" s="145"/>
      <c r="O23" s="146"/>
    </row>
    <row r="24" spans="1:15" ht="12.75">
      <c r="A24" s="90"/>
      <c r="B24" s="37" t="str">
        <f>'Gene Table'!D24</f>
        <v>MIMAT0000724</v>
      </c>
      <c r="C24" s="141" t="s">
        <v>93</v>
      </c>
      <c r="D24" s="142"/>
      <c r="E24" s="142"/>
      <c r="F24" s="142"/>
      <c r="G24" s="142"/>
      <c r="H24" s="142"/>
      <c r="I24" s="142"/>
      <c r="J24" s="142"/>
      <c r="K24" s="142"/>
      <c r="L24" s="142"/>
      <c r="M24" s="142"/>
      <c r="N24" s="145"/>
      <c r="O24" s="146"/>
    </row>
    <row r="25" spans="1:15" ht="12.75">
      <c r="A25" s="90"/>
      <c r="B25" s="37" t="str">
        <f>'Gene Table'!D25</f>
        <v>MIMAT0000445</v>
      </c>
      <c r="C25" s="141" t="s">
        <v>97</v>
      </c>
      <c r="D25" s="142"/>
      <c r="E25" s="142"/>
      <c r="F25" s="142"/>
      <c r="G25" s="142"/>
      <c r="H25" s="142"/>
      <c r="I25" s="142"/>
      <c r="J25" s="142"/>
      <c r="K25" s="142"/>
      <c r="L25" s="142"/>
      <c r="M25" s="142"/>
      <c r="N25" s="145"/>
      <c r="O25" s="146"/>
    </row>
    <row r="26" spans="1:15" ht="12.75">
      <c r="A26" s="90"/>
      <c r="B26" s="37" t="str">
        <f>'Gene Table'!D26</f>
        <v>MIMAT0000426</v>
      </c>
      <c r="C26" s="141" t="s">
        <v>101</v>
      </c>
      <c r="D26" s="142"/>
      <c r="E26" s="142"/>
      <c r="F26" s="142"/>
      <c r="G26" s="142"/>
      <c r="H26" s="142"/>
      <c r="I26" s="142"/>
      <c r="J26" s="142"/>
      <c r="K26" s="142"/>
      <c r="L26" s="142"/>
      <c r="M26" s="142"/>
      <c r="N26" s="145"/>
      <c r="O26" s="146"/>
    </row>
    <row r="27" spans="1:15" ht="12.75">
      <c r="A27" s="90"/>
      <c r="B27" s="37" t="str">
        <f>'Gene Table'!D27</f>
        <v>MIMAT0000447</v>
      </c>
      <c r="C27" s="141" t="s">
        <v>105</v>
      </c>
      <c r="D27" s="142"/>
      <c r="E27" s="142"/>
      <c r="F27" s="142"/>
      <c r="G27" s="142"/>
      <c r="H27" s="142"/>
      <c r="I27" s="142"/>
      <c r="J27" s="142"/>
      <c r="K27" s="142"/>
      <c r="L27" s="142"/>
      <c r="M27" s="142"/>
      <c r="N27" s="145"/>
      <c r="O27" s="146"/>
    </row>
    <row r="28" spans="1:15" ht="12.75">
      <c r="A28" s="90"/>
      <c r="B28" s="37" t="str">
        <f>'Gene Table'!D28</f>
        <v>MIMAT0000431</v>
      </c>
      <c r="C28" s="141" t="s">
        <v>109</v>
      </c>
      <c r="D28" s="142"/>
      <c r="E28" s="142"/>
      <c r="F28" s="142"/>
      <c r="G28" s="142"/>
      <c r="H28" s="142"/>
      <c r="I28" s="142"/>
      <c r="J28" s="142"/>
      <c r="K28" s="142"/>
      <c r="L28" s="142"/>
      <c r="M28" s="142"/>
      <c r="N28" s="145"/>
      <c r="O28" s="146"/>
    </row>
    <row r="29" spans="1:15" ht="12.75">
      <c r="A29" s="90"/>
      <c r="B29" s="37" t="str">
        <f>'Gene Table'!D29</f>
        <v>MIMAT0000433</v>
      </c>
      <c r="C29" s="141" t="s">
        <v>113</v>
      </c>
      <c r="D29" s="142"/>
      <c r="E29" s="142"/>
      <c r="F29" s="142"/>
      <c r="G29" s="142"/>
      <c r="H29" s="142"/>
      <c r="I29" s="142"/>
      <c r="J29" s="142"/>
      <c r="K29" s="142"/>
      <c r="L29" s="142"/>
      <c r="M29" s="142"/>
      <c r="N29" s="145"/>
      <c r="O29" s="146"/>
    </row>
    <row r="30" spans="1:15" ht="12.75">
      <c r="A30" s="90"/>
      <c r="B30" s="37" t="str">
        <f>'Gene Table'!D30</f>
        <v>MIMAT0000435</v>
      </c>
      <c r="C30" s="141" t="s">
        <v>117</v>
      </c>
      <c r="D30" s="142"/>
      <c r="E30" s="142"/>
      <c r="F30" s="142"/>
      <c r="G30" s="142"/>
      <c r="H30" s="142"/>
      <c r="I30" s="142"/>
      <c r="J30" s="142"/>
      <c r="K30" s="142"/>
      <c r="L30" s="142"/>
      <c r="M30" s="142"/>
      <c r="N30" s="145"/>
      <c r="O30" s="146"/>
    </row>
    <row r="31" spans="1:15" ht="12.75">
      <c r="A31" s="90"/>
      <c r="B31" s="37" t="str">
        <f>'Gene Table'!D31</f>
        <v>MIMAT0000457</v>
      </c>
      <c r="C31" s="141" t="s">
        <v>121</v>
      </c>
      <c r="D31" s="142"/>
      <c r="E31" s="142"/>
      <c r="F31" s="142"/>
      <c r="G31" s="142"/>
      <c r="H31" s="142"/>
      <c r="I31" s="142"/>
      <c r="J31" s="142"/>
      <c r="K31" s="142"/>
      <c r="L31" s="142"/>
      <c r="M31" s="142"/>
      <c r="N31" s="145"/>
      <c r="O31" s="146"/>
    </row>
    <row r="32" spans="1:15" ht="12.75">
      <c r="A32" s="90"/>
      <c r="B32" s="37" t="str">
        <f>'Gene Table'!D32</f>
        <v>MIMAT0000461</v>
      </c>
      <c r="C32" s="141" t="s">
        <v>125</v>
      </c>
      <c r="D32" s="142"/>
      <c r="E32" s="142"/>
      <c r="F32" s="142"/>
      <c r="G32" s="142"/>
      <c r="H32" s="142"/>
      <c r="I32" s="142"/>
      <c r="J32" s="142"/>
      <c r="K32" s="142"/>
      <c r="L32" s="142"/>
      <c r="M32" s="142"/>
      <c r="N32" s="145"/>
      <c r="O32" s="146"/>
    </row>
    <row r="33" spans="1:15" ht="12.75">
      <c r="A33" s="90"/>
      <c r="B33" s="37" t="str">
        <f>'Gene Table'!D33</f>
        <v>MIMAT0000275</v>
      </c>
      <c r="C33" s="141" t="s">
        <v>129</v>
      </c>
      <c r="D33" s="142"/>
      <c r="E33" s="142"/>
      <c r="F33" s="142"/>
      <c r="G33" s="142"/>
      <c r="H33" s="142"/>
      <c r="I33" s="142"/>
      <c r="J33" s="142"/>
      <c r="K33" s="142"/>
      <c r="L33" s="142"/>
      <c r="M33" s="142"/>
      <c r="N33" s="145"/>
      <c r="O33" s="146"/>
    </row>
    <row r="34" spans="1:15" ht="12.75">
      <c r="A34" s="90"/>
      <c r="B34" s="37" t="str">
        <f>'Gene Table'!D34</f>
        <v>MIMAT0000278</v>
      </c>
      <c r="C34" s="141" t="s">
        <v>133</v>
      </c>
      <c r="D34" s="142"/>
      <c r="E34" s="142"/>
      <c r="F34" s="142"/>
      <c r="G34" s="142"/>
      <c r="H34" s="142"/>
      <c r="I34" s="142"/>
      <c r="J34" s="142"/>
      <c r="K34" s="142"/>
      <c r="L34" s="142"/>
      <c r="M34" s="142"/>
      <c r="N34" s="145"/>
      <c r="O34" s="146"/>
    </row>
    <row r="35" spans="1:15" ht="12.75">
      <c r="A35" s="90"/>
      <c r="B35" s="37" t="str">
        <f>'Gene Table'!D35</f>
        <v>MIMAT0000280</v>
      </c>
      <c r="C35" s="141" t="s">
        <v>137</v>
      </c>
      <c r="D35" s="142"/>
      <c r="E35" s="142"/>
      <c r="F35" s="142"/>
      <c r="G35" s="142"/>
      <c r="H35" s="142"/>
      <c r="I35" s="142"/>
      <c r="J35" s="142"/>
      <c r="K35" s="142"/>
      <c r="L35" s="142"/>
      <c r="M35" s="142"/>
      <c r="N35" s="145"/>
      <c r="O35" s="146"/>
    </row>
    <row r="36" spans="1:15" ht="12.75">
      <c r="A36" s="90"/>
      <c r="B36" s="37" t="str">
        <f>'Gene Table'!D36</f>
        <v>MIMAT0000765</v>
      </c>
      <c r="C36" s="141" t="s">
        <v>141</v>
      </c>
      <c r="D36" s="142"/>
      <c r="E36" s="142"/>
      <c r="F36" s="142"/>
      <c r="G36" s="142"/>
      <c r="H36" s="142"/>
      <c r="I36" s="142"/>
      <c r="J36" s="142"/>
      <c r="K36" s="142"/>
      <c r="L36" s="142"/>
      <c r="M36" s="142"/>
      <c r="N36" s="145"/>
      <c r="O36" s="146"/>
    </row>
    <row r="37" spans="1:15" ht="12.75">
      <c r="A37" s="90"/>
      <c r="B37" s="37" t="str">
        <f>'Gene Table'!D37</f>
        <v>MIMAT0000255</v>
      </c>
      <c r="C37" s="141" t="s">
        <v>145</v>
      </c>
      <c r="D37" s="142"/>
      <c r="E37" s="142"/>
      <c r="F37" s="142"/>
      <c r="G37" s="142"/>
      <c r="H37" s="142"/>
      <c r="I37" s="142"/>
      <c r="J37" s="142"/>
      <c r="K37" s="142"/>
      <c r="L37" s="142"/>
      <c r="M37" s="142"/>
      <c r="N37" s="145"/>
      <c r="O37" s="146"/>
    </row>
    <row r="38" spans="1:15" ht="12.75">
      <c r="A38" s="90"/>
      <c r="B38" s="37" t="str">
        <f>'Gene Table'!D38</f>
        <v>MIMAT0000092</v>
      </c>
      <c r="C38" s="141" t="s">
        <v>149</v>
      </c>
      <c r="D38" s="142"/>
      <c r="E38" s="142"/>
      <c r="F38" s="142"/>
      <c r="G38" s="142"/>
      <c r="H38" s="142"/>
      <c r="I38" s="142"/>
      <c r="J38" s="142"/>
      <c r="K38" s="142"/>
      <c r="L38" s="142"/>
      <c r="M38" s="142"/>
      <c r="N38" s="145"/>
      <c r="O38" s="146"/>
    </row>
    <row r="39" spans="1:15" ht="12.75">
      <c r="A39" s="90"/>
      <c r="B39" s="37" t="str">
        <f>'Gene Table'!D39</f>
        <v>MIMAT0000093</v>
      </c>
      <c r="C39" s="141" t="s">
        <v>153</v>
      </c>
      <c r="D39" s="142"/>
      <c r="E39" s="142"/>
      <c r="F39" s="142"/>
      <c r="G39" s="142"/>
      <c r="H39" s="142"/>
      <c r="I39" s="142"/>
      <c r="J39" s="142"/>
      <c r="K39" s="142"/>
      <c r="L39" s="142"/>
      <c r="M39" s="142"/>
      <c r="N39" s="145"/>
      <c r="O39" s="146"/>
    </row>
    <row r="40" spans="1:15" ht="12.75">
      <c r="A40" s="90"/>
      <c r="B40" s="37" t="str">
        <f>'Gene Table'!D40</f>
        <v>MIMAT0000062</v>
      </c>
      <c r="C40" s="141" t="s">
        <v>157</v>
      </c>
      <c r="D40" s="142"/>
      <c r="E40" s="142"/>
      <c r="F40" s="142"/>
      <c r="G40" s="142"/>
      <c r="H40" s="142"/>
      <c r="I40" s="142"/>
      <c r="J40" s="142"/>
      <c r="K40" s="142"/>
      <c r="L40" s="142"/>
      <c r="M40" s="142"/>
      <c r="N40" s="145"/>
      <c r="O40" s="146"/>
    </row>
    <row r="41" spans="1:15" ht="12.75">
      <c r="A41" s="90"/>
      <c r="B41" s="37" t="str">
        <f>'Gene Table'!D41</f>
        <v>MIMAT0000066</v>
      </c>
      <c r="C41" s="141" t="s">
        <v>161</v>
      </c>
      <c r="D41" s="142"/>
      <c r="E41" s="142"/>
      <c r="F41" s="142"/>
      <c r="G41" s="142"/>
      <c r="H41" s="142"/>
      <c r="I41" s="142"/>
      <c r="J41" s="142"/>
      <c r="K41" s="142"/>
      <c r="L41" s="142"/>
      <c r="M41" s="142"/>
      <c r="N41" s="145"/>
      <c r="O41" s="146"/>
    </row>
    <row r="42" spans="1:15" ht="12.75">
      <c r="A42" s="90"/>
      <c r="B42" s="37" t="str">
        <f>'Gene Table'!D42</f>
        <v>MIMAT0000067</v>
      </c>
      <c r="C42" s="141" t="s">
        <v>165</v>
      </c>
      <c r="D42" s="142"/>
      <c r="E42" s="142"/>
      <c r="F42" s="142"/>
      <c r="G42" s="142"/>
      <c r="H42" s="142"/>
      <c r="I42" s="142"/>
      <c r="J42" s="142"/>
      <c r="K42" s="142"/>
      <c r="L42" s="142"/>
      <c r="M42" s="142"/>
      <c r="N42" s="145"/>
      <c r="O42" s="146"/>
    </row>
    <row r="43" spans="1:15" ht="12.75">
      <c r="A43" s="90"/>
      <c r="B43" s="37" t="str">
        <f>'Gene Table'!D43</f>
        <v>MIMAT0000274</v>
      </c>
      <c r="C43" s="141" t="s">
        <v>169</v>
      </c>
      <c r="D43" s="142"/>
      <c r="E43" s="142"/>
      <c r="F43" s="142"/>
      <c r="G43" s="142"/>
      <c r="H43" s="142"/>
      <c r="I43" s="142"/>
      <c r="J43" s="142"/>
      <c r="K43" s="142"/>
      <c r="L43" s="142"/>
      <c r="M43" s="142"/>
      <c r="N43" s="145"/>
      <c r="O43" s="146"/>
    </row>
    <row r="44" spans="1:15" ht="12.75">
      <c r="A44" s="90"/>
      <c r="B44" s="37" t="str">
        <f>'Gene Table'!D44</f>
        <v>MIMAT0001631</v>
      </c>
      <c r="C44" s="141" t="s">
        <v>173</v>
      </c>
      <c r="D44" s="142"/>
      <c r="E44" s="142"/>
      <c r="F44" s="142"/>
      <c r="G44" s="142"/>
      <c r="H44" s="142"/>
      <c r="I44" s="142"/>
      <c r="J44" s="142"/>
      <c r="K44" s="142"/>
      <c r="L44" s="142"/>
      <c r="M44" s="142"/>
      <c r="N44" s="145"/>
      <c r="O44" s="146"/>
    </row>
    <row r="45" spans="1:15" ht="12.75">
      <c r="A45" s="90"/>
      <c r="B45" s="37" t="str">
        <f>'Gene Table'!D45</f>
        <v>MIMAT0000425</v>
      </c>
      <c r="C45" s="141" t="s">
        <v>177</v>
      </c>
      <c r="D45" s="142"/>
      <c r="E45" s="142"/>
      <c r="F45" s="142"/>
      <c r="G45" s="142"/>
      <c r="H45" s="142"/>
      <c r="I45" s="142"/>
      <c r="J45" s="142"/>
      <c r="K45" s="142"/>
      <c r="L45" s="142"/>
      <c r="M45" s="142"/>
      <c r="N45" s="145"/>
      <c r="O45" s="146"/>
    </row>
    <row r="46" spans="1:15" ht="12.75">
      <c r="A46" s="90"/>
      <c r="B46" s="37" t="str">
        <f>'Gene Table'!D46</f>
        <v>MIMAT0000686</v>
      </c>
      <c r="C46" s="141" t="s">
        <v>181</v>
      </c>
      <c r="D46" s="142"/>
      <c r="E46" s="142"/>
      <c r="F46" s="142"/>
      <c r="G46" s="142"/>
      <c r="H46" s="142"/>
      <c r="I46" s="142"/>
      <c r="J46" s="142"/>
      <c r="K46" s="142"/>
      <c r="L46" s="142"/>
      <c r="M46" s="142"/>
      <c r="N46" s="145"/>
      <c r="O46" s="146"/>
    </row>
    <row r="47" spans="1:15" ht="12.75">
      <c r="A47" s="90"/>
      <c r="B47" s="37" t="str">
        <f>'Gene Table'!D47</f>
        <v>MIMAT0000263</v>
      </c>
      <c r="C47" s="141" t="s">
        <v>185</v>
      </c>
      <c r="D47" s="142"/>
      <c r="E47" s="142"/>
      <c r="F47" s="142"/>
      <c r="G47" s="142"/>
      <c r="H47" s="142"/>
      <c r="I47" s="142"/>
      <c r="J47" s="142"/>
      <c r="K47" s="142"/>
      <c r="L47" s="142"/>
      <c r="M47" s="142"/>
      <c r="N47" s="145"/>
      <c r="O47" s="146"/>
    </row>
    <row r="48" spans="1:15" ht="12.75">
      <c r="A48" s="90"/>
      <c r="B48" s="37" t="str">
        <f>'Gene Table'!D48</f>
        <v>MIMAT0000245</v>
      </c>
      <c r="C48" s="141" t="s">
        <v>189</v>
      </c>
      <c r="D48" s="142"/>
      <c r="E48" s="142"/>
      <c r="F48" s="142"/>
      <c r="G48" s="142"/>
      <c r="H48" s="142"/>
      <c r="I48" s="142"/>
      <c r="J48" s="142"/>
      <c r="K48" s="142"/>
      <c r="L48" s="142"/>
      <c r="M48" s="142"/>
      <c r="N48" s="145"/>
      <c r="O48" s="146"/>
    </row>
    <row r="49" spans="1:15" ht="12.75">
      <c r="A49" s="90"/>
      <c r="B49" s="37" t="str">
        <f>'Gene Table'!D49</f>
        <v>MIMAT0004692</v>
      </c>
      <c r="C49" s="141" t="s">
        <v>193</v>
      </c>
      <c r="D49" s="142"/>
      <c r="E49" s="142"/>
      <c r="F49" s="142"/>
      <c r="G49" s="142"/>
      <c r="H49" s="142"/>
      <c r="I49" s="142"/>
      <c r="J49" s="142"/>
      <c r="K49" s="142"/>
      <c r="L49" s="142"/>
      <c r="M49" s="142"/>
      <c r="N49" s="145"/>
      <c r="O49" s="146"/>
    </row>
    <row r="50" spans="1:15" ht="12.75">
      <c r="A50" s="90"/>
      <c r="B50" s="37" t="str">
        <f>'Gene Table'!D50</f>
        <v>MIMAT0000771</v>
      </c>
      <c r="C50" s="141" t="s">
        <v>197</v>
      </c>
      <c r="D50" s="142"/>
      <c r="E50" s="142"/>
      <c r="F50" s="142"/>
      <c r="G50" s="142"/>
      <c r="H50" s="142"/>
      <c r="I50" s="142"/>
      <c r="J50" s="142"/>
      <c r="K50" s="142"/>
      <c r="L50" s="142"/>
      <c r="M50" s="142"/>
      <c r="N50" s="145"/>
      <c r="O50" s="146"/>
    </row>
    <row r="51" spans="1:15" ht="12.75">
      <c r="A51" s="90"/>
      <c r="B51" s="37" t="str">
        <f>'Gene Table'!D51</f>
        <v>MIMAT0000277</v>
      </c>
      <c r="C51" s="141" t="s">
        <v>201</v>
      </c>
      <c r="D51" s="142"/>
      <c r="E51" s="142"/>
      <c r="F51" s="142"/>
      <c r="G51" s="142"/>
      <c r="H51" s="142"/>
      <c r="I51" s="142"/>
      <c r="J51" s="142"/>
      <c r="K51" s="142"/>
      <c r="L51" s="142"/>
      <c r="M51" s="142"/>
      <c r="N51" s="145"/>
      <c r="O51" s="146"/>
    </row>
    <row r="52" spans="1:15" ht="12.75">
      <c r="A52" s="90"/>
      <c r="B52" s="37" t="str">
        <f>'Gene Table'!D52</f>
        <v>MIMAT0000264</v>
      </c>
      <c r="C52" s="141" t="s">
        <v>205</v>
      </c>
      <c r="D52" s="142"/>
      <c r="E52" s="142"/>
      <c r="F52" s="142"/>
      <c r="G52" s="142"/>
      <c r="H52" s="142"/>
      <c r="I52" s="142"/>
      <c r="J52" s="142"/>
      <c r="K52" s="142"/>
      <c r="L52" s="142"/>
      <c r="M52" s="142"/>
      <c r="N52" s="145"/>
      <c r="O52" s="146"/>
    </row>
    <row r="53" spans="1:15" ht="12.75">
      <c r="A53" s="90"/>
      <c r="B53" s="37" t="str">
        <f>'Gene Table'!D53</f>
        <v>MIMAT0000279</v>
      </c>
      <c r="C53" s="141" t="s">
        <v>209</v>
      </c>
      <c r="D53" s="142"/>
      <c r="E53" s="142"/>
      <c r="F53" s="142"/>
      <c r="G53" s="142"/>
      <c r="H53" s="142"/>
      <c r="I53" s="142"/>
      <c r="J53" s="142"/>
      <c r="K53" s="142"/>
      <c r="L53" s="142"/>
      <c r="M53" s="142"/>
      <c r="N53" s="145"/>
      <c r="O53" s="146"/>
    </row>
    <row r="54" spans="1:15" ht="12.75">
      <c r="A54" s="90"/>
      <c r="B54" s="37" t="str">
        <f>'Gene Table'!D54</f>
        <v>MIMAT0004697</v>
      </c>
      <c r="C54" s="141" t="s">
        <v>213</v>
      </c>
      <c r="D54" s="142"/>
      <c r="E54" s="142"/>
      <c r="F54" s="142"/>
      <c r="G54" s="142"/>
      <c r="H54" s="142"/>
      <c r="I54" s="142"/>
      <c r="J54" s="142"/>
      <c r="K54" s="142"/>
      <c r="L54" s="142"/>
      <c r="M54" s="142"/>
      <c r="N54" s="145"/>
      <c r="O54" s="146"/>
    </row>
    <row r="55" spans="1:15" ht="12.75">
      <c r="A55" s="90"/>
      <c r="B55" s="37" t="str">
        <f>'Gene Table'!D55</f>
        <v>MIMAT0000424</v>
      </c>
      <c r="C55" s="141" t="s">
        <v>217</v>
      </c>
      <c r="D55" s="142"/>
      <c r="E55" s="142"/>
      <c r="F55" s="142"/>
      <c r="G55" s="142"/>
      <c r="H55" s="142"/>
      <c r="I55" s="142"/>
      <c r="J55" s="142"/>
      <c r="K55" s="142"/>
      <c r="L55" s="142"/>
      <c r="M55" s="142"/>
      <c r="N55" s="145"/>
      <c r="O55" s="146"/>
    </row>
    <row r="56" spans="1:15" ht="12.75">
      <c r="A56" s="90"/>
      <c r="B56" s="37" t="str">
        <f>'Gene Table'!D56</f>
        <v>MIMAT0000757</v>
      </c>
      <c r="C56" s="141" t="s">
        <v>221</v>
      </c>
      <c r="D56" s="142"/>
      <c r="E56" s="142"/>
      <c r="F56" s="142"/>
      <c r="G56" s="142"/>
      <c r="H56" s="142"/>
      <c r="I56" s="142"/>
      <c r="J56" s="142"/>
      <c r="K56" s="142"/>
      <c r="L56" s="142"/>
      <c r="M56" s="142"/>
      <c r="N56" s="145"/>
      <c r="O56" s="146"/>
    </row>
    <row r="57" spans="1:15" ht="12.75">
      <c r="A57" s="90"/>
      <c r="B57" s="37" t="str">
        <f>'Gene Table'!D57</f>
        <v>MIMAT0000646</v>
      </c>
      <c r="C57" s="141" t="s">
        <v>225</v>
      </c>
      <c r="D57" s="142"/>
      <c r="E57" s="142"/>
      <c r="F57" s="142"/>
      <c r="G57" s="142"/>
      <c r="H57" s="142"/>
      <c r="I57" s="142"/>
      <c r="J57" s="142"/>
      <c r="K57" s="142"/>
      <c r="L57" s="142"/>
      <c r="M57" s="142"/>
      <c r="N57" s="145"/>
      <c r="O57" s="146"/>
    </row>
    <row r="58" spans="1:15" ht="12.75">
      <c r="A58" s="90"/>
      <c r="B58" s="37" t="str">
        <f>'Gene Table'!D58</f>
        <v>MIMAT0004694</v>
      </c>
      <c r="C58" s="141" t="s">
        <v>229</v>
      </c>
      <c r="D58" s="142"/>
      <c r="E58" s="142"/>
      <c r="F58" s="142"/>
      <c r="G58" s="142"/>
      <c r="H58" s="142"/>
      <c r="I58" s="142"/>
      <c r="J58" s="142"/>
      <c r="K58" s="142"/>
      <c r="L58" s="142"/>
      <c r="M58" s="142"/>
      <c r="N58" s="145"/>
      <c r="O58" s="146"/>
    </row>
    <row r="59" spans="1:15" ht="12.75">
      <c r="A59" s="90"/>
      <c r="B59" s="37" t="str">
        <f>'Gene Table'!D59</f>
        <v>MIMAT0004915</v>
      </c>
      <c r="C59" s="141" t="s">
        <v>233</v>
      </c>
      <c r="D59" s="142"/>
      <c r="E59" s="142"/>
      <c r="F59" s="142"/>
      <c r="G59" s="142"/>
      <c r="H59" s="142"/>
      <c r="I59" s="142"/>
      <c r="J59" s="142"/>
      <c r="K59" s="142"/>
      <c r="L59" s="142"/>
      <c r="M59" s="142"/>
      <c r="N59" s="145"/>
      <c r="O59" s="146"/>
    </row>
    <row r="60" spans="1:15" ht="12.75">
      <c r="A60" s="90"/>
      <c r="B60" s="37" t="str">
        <f>'Gene Table'!D60</f>
        <v>MIMAT0000251</v>
      </c>
      <c r="C60" s="141" t="s">
        <v>237</v>
      </c>
      <c r="D60" s="142"/>
      <c r="E60" s="142"/>
      <c r="F60" s="142"/>
      <c r="G60" s="142"/>
      <c r="H60" s="142"/>
      <c r="I60" s="142"/>
      <c r="J60" s="142"/>
      <c r="K60" s="142"/>
      <c r="L60" s="142"/>
      <c r="M60" s="142"/>
      <c r="N60" s="145"/>
      <c r="O60" s="146"/>
    </row>
    <row r="61" spans="1:15" ht="12.75">
      <c r="A61" s="90"/>
      <c r="B61" s="37" t="str">
        <f>'Gene Table'!D61</f>
        <v>MIMAT0000719</v>
      </c>
      <c r="C61" s="141" t="s">
        <v>241</v>
      </c>
      <c r="D61" s="142"/>
      <c r="E61" s="142"/>
      <c r="F61" s="142"/>
      <c r="G61" s="142"/>
      <c r="H61" s="142"/>
      <c r="I61" s="142"/>
      <c r="J61" s="142"/>
      <c r="K61" s="142"/>
      <c r="L61" s="142"/>
      <c r="M61" s="142"/>
      <c r="N61" s="145"/>
      <c r="O61" s="146"/>
    </row>
    <row r="62" spans="1:15" ht="12.75">
      <c r="A62" s="90"/>
      <c r="B62" s="37" t="str">
        <f>'Gene Table'!D62</f>
        <v>MIMAT0000091</v>
      </c>
      <c r="C62" s="141" t="s">
        <v>245</v>
      </c>
      <c r="D62" s="142"/>
      <c r="E62" s="142"/>
      <c r="F62" s="142"/>
      <c r="G62" s="142"/>
      <c r="H62" s="142"/>
      <c r="I62" s="142"/>
      <c r="J62" s="142"/>
      <c r="K62" s="142"/>
      <c r="L62" s="142"/>
      <c r="M62" s="142"/>
      <c r="N62" s="145"/>
      <c r="O62" s="146"/>
    </row>
    <row r="63" spans="1:15" ht="12.75">
      <c r="A63" s="90"/>
      <c r="B63" s="37" t="str">
        <f>'Gene Table'!D63</f>
        <v>MIMAT0004908</v>
      </c>
      <c r="C63" s="141" t="s">
        <v>249</v>
      </c>
      <c r="D63" s="142"/>
      <c r="E63" s="142"/>
      <c r="F63" s="142"/>
      <c r="G63" s="142"/>
      <c r="H63" s="142"/>
      <c r="I63" s="142"/>
      <c r="J63" s="142"/>
      <c r="K63" s="142"/>
      <c r="L63" s="142"/>
      <c r="M63" s="142"/>
      <c r="N63" s="145"/>
      <c r="O63" s="146"/>
    </row>
    <row r="64" spans="1:15" ht="12.75">
      <c r="A64" s="90"/>
      <c r="B64" s="37" t="str">
        <f>'Gene Table'!D64</f>
        <v>MIMAT0001341</v>
      </c>
      <c r="C64" s="141" t="s">
        <v>253</v>
      </c>
      <c r="D64" s="142"/>
      <c r="E64" s="142"/>
      <c r="F64" s="142"/>
      <c r="G64" s="142"/>
      <c r="H64" s="142"/>
      <c r="I64" s="142"/>
      <c r="J64" s="142"/>
      <c r="K64" s="142"/>
      <c r="L64" s="142"/>
      <c r="M64" s="142"/>
      <c r="N64" s="145"/>
      <c r="O64" s="146"/>
    </row>
    <row r="65" spans="1:15" ht="12.75">
      <c r="A65" s="90"/>
      <c r="B65" s="37" t="str">
        <f>'Gene Table'!D65</f>
        <v>MIMAT0004926</v>
      </c>
      <c r="C65" s="141" t="s">
        <v>257</v>
      </c>
      <c r="D65" s="142"/>
      <c r="E65" s="142"/>
      <c r="F65" s="142"/>
      <c r="G65" s="142"/>
      <c r="H65" s="142"/>
      <c r="I65" s="142"/>
      <c r="J65" s="142"/>
      <c r="K65" s="142"/>
      <c r="L65" s="142"/>
      <c r="M65" s="142"/>
      <c r="N65" s="145"/>
      <c r="O65" s="146"/>
    </row>
    <row r="66" spans="1:15" ht="12.75">
      <c r="A66" s="90"/>
      <c r="B66" s="37" t="str">
        <f>'Gene Table'!D66</f>
        <v>MIMAT0000454</v>
      </c>
      <c r="C66" s="141" t="s">
        <v>261</v>
      </c>
      <c r="D66" s="142"/>
      <c r="E66" s="142"/>
      <c r="F66" s="142"/>
      <c r="G66" s="142"/>
      <c r="H66" s="142"/>
      <c r="I66" s="142"/>
      <c r="J66" s="142"/>
      <c r="K66" s="142"/>
      <c r="L66" s="142"/>
      <c r="M66" s="142"/>
      <c r="N66" s="145"/>
      <c r="O66" s="146"/>
    </row>
    <row r="67" spans="1:15" ht="12.75">
      <c r="A67" s="90"/>
      <c r="B67" s="37" t="str">
        <f>'Gene Table'!D67</f>
        <v>MIMAT0000451</v>
      </c>
      <c r="C67" s="141" t="s">
        <v>265</v>
      </c>
      <c r="D67" s="142"/>
      <c r="E67" s="142"/>
      <c r="F67" s="142"/>
      <c r="G67" s="142"/>
      <c r="H67" s="142"/>
      <c r="I67" s="142"/>
      <c r="J67" s="142"/>
      <c r="K67" s="142"/>
      <c r="L67" s="142"/>
      <c r="M67" s="142"/>
      <c r="N67" s="145"/>
      <c r="O67" s="146"/>
    </row>
    <row r="68" spans="1:15" ht="12.75">
      <c r="A68" s="90"/>
      <c r="B68" s="37" t="str">
        <f>'Gene Table'!D68</f>
        <v>MIMAT0000418</v>
      </c>
      <c r="C68" s="141" t="s">
        <v>269</v>
      </c>
      <c r="D68" s="142"/>
      <c r="E68" s="142"/>
      <c r="F68" s="142"/>
      <c r="G68" s="142"/>
      <c r="H68" s="142"/>
      <c r="I68" s="142"/>
      <c r="J68" s="142"/>
      <c r="K68" s="142"/>
      <c r="L68" s="142"/>
      <c r="M68" s="142"/>
      <c r="N68" s="145"/>
      <c r="O68" s="146"/>
    </row>
    <row r="69" spans="1:15" ht="12.75">
      <c r="A69" s="90"/>
      <c r="B69" s="37" t="str">
        <f>'Gene Table'!D69</f>
        <v>MIMAT0004597</v>
      </c>
      <c r="C69" s="141" t="s">
        <v>273</v>
      </c>
      <c r="D69" s="142"/>
      <c r="E69" s="142"/>
      <c r="F69" s="142"/>
      <c r="G69" s="142"/>
      <c r="H69" s="142"/>
      <c r="I69" s="142"/>
      <c r="J69" s="142"/>
      <c r="K69" s="142"/>
      <c r="L69" s="142"/>
      <c r="M69" s="142"/>
      <c r="N69" s="145"/>
      <c r="O69" s="146"/>
    </row>
    <row r="70" spans="1:15" ht="12.75">
      <c r="A70" s="90"/>
      <c r="B70" s="37" t="str">
        <f>'Gene Table'!D70</f>
        <v>MIMAT0000761</v>
      </c>
      <c r="C70" s="141" t="s">
        <v>277</v>
      </c>
      <c r="D70" s="142"/>
      <c r="E70" s="142"/>
      <c r="F70" s="142"/>
      <c r="G70" s="142"/>
      <c r="H70" s="142"/>
      <c r="I70" s="142"/>
      <c r="J70" s="142"/>
      <c r="K70" s="142"/>
      <c r="L70" s="142"/>
      <c r="M70" s="142"/>
      <c r="N70" s="145"/>
      <c r="O70" s="146"/>
    </row>
    <row r="71" spans="1:15" ht="12.75">
      <c r="A71" s="90"/>
      <c r="B71" s="37" t="str">
        <f>'Gene Table'!D71</f>
        <v>MIMAT0004700</v>
      </c>
      <c r="C71" s="141" t="s">
        <v>281</v>
      </c>
      <c r="D71" s="142"/>
      <c r="E71" s="142"/>
      <c r="F71" s="142"/>
      <c r="G71" s="142"/>
      <c r="H71" s="142"/>
      <c r="I71" s="142"/>
      <c r="J71" s="142"/>
      <c r="K71" s="142"/>
      <c r="L71" s="142"/>
      <c r="M71" s="142"/>
      <c r="N71" s="145"/>
      <c r="O71" s="146"/>
    </row>
    <row r="72" spans="1:15" ht="12.75">
      <c r="A72" s="90"/>
      <c r="B72" s="37" t="str">
        <f>'Gene Table'!D72</f>
        <v>MIMAT0004677</v>
      </c>
      <c r="C72" s="141" t="s">
        <v>285</v>
      </c>
      <c r="D72" s="142"/>
      <c r="E72" s="142"/>
      <c r="F72" s="142"/>
      <c r="G72" s="142"/>
      <c r="H72" s="142"/>
      <c r="I72" s="142"/>
      <c r="J72" s="142"/>
      <c r="K72" s="142"/>
      <c r="L72" s="142"/>
      <c r="M72" s="142"/>
      <c r="N72" s="145"/>
      <c r="O72" s="146"/>
    </row>
    <row r="73" spans="1:15" ht="12.75">
      <c r="A73" s="90"/>
      <c r="B73" s="37" t="str">
        <f>'Gene Table'!D73</f>
        <v>MIMAT0000760</v>
      </c>
      <c r="C73" s="141" t="s">
        <v>289</v>
      </c>
      <c r="D73" s="142"/>
      <c r="E73" s="142"/>
      <c r="F73" s="142"/>
      <c r="G73" s="142"/>
      <c r="H73" s="142"/>
      <c r="I73" s="142"/>
      <c r="J73" s="142"/>
      <c r="K73" s="142"/>
      <c r="L73" s="142"/>
      <c r="M73" s="142"/>
      <c r="N73" s="145"/>
      <c r="O73" s="146"/>
    </row>
    <row r="74" spans="1:15" ht="12.75">
      <c r="A74" s="90"/>
      <c r="B74" s="37" t="str">
        <f>'Gene Table'!D74</f>
        <v>MIMAT0000753</v>
      </c>
      <c r="C74" s="141" t="s">
        <v>293</v>
      </c>
      <c r="D74" s="142"/>
      <c r="E74" s="142"/>
      <c r="F74" s="142"/>
      <c r="G74" s="142"/>
      <c r="H74" s="142"/>
      <c r="I74" s="142"/>
      <c r="J74" s="142"/>
      <c r="K74" s="142"/>
      <c r="L74" s="142"/>
      <c r="M74" s="142"/>
      <c r="N74" s="145"/>
      <c r="O74" s="146"/>
    </row>
    <row r="75" spans="1:15" ht="12.75">
      <c r="A75" s="90"/>
      <c r="B75" s="37" t="str">
        <f>'Gene Table'!D75</f>
        <v>MIMAT0004602</v>
      </c>
      <c r="C75" s="141" t="s">
        <v>297</v>
      </c>
      <c r="D75" s="142"/>
      <c r="E75" s="142"/>
      <c r="F75" s="142"/>
      <c r="G75" s="142"/>
      <c r="H75" s="142"/>
      <c r="I75" s="142"/>
      <c r="J75" s="142"/>
      <c r="K75" s="142"/>
      <c r="L75" s="142"/>
      <c r="M75" s="142"/>
      <c r="N75" s="145"/>
      <c r="O75" s="146"/>
    </row>
    <row r="76" spans="1:15" ht="12.75">
      <c r="A76" s="90"/>
      <c r="B76" s="37" t="str">
        <f>'Gene Table'!D76</f>
        <v>MIMAT0000756</v>
      </c>
      <c r="C76" s="141" t="s">
        <v>301</v>
      </c>
      <c r="D76" s="142"/>
      <c r="E76" s="142"/>
      <c r="F76" s="142"/>
      <c r="G76" s="142"/>
      <c r="H76" s="142"/>
      <c r="I76" s="142"/>
      <c r="J76" s="142"/>
      <c r="K76" s="142"/>
      <c r="L76" s="142"/>
      <c r="M76" s="142"/>
      <c r="N76" s="145"/>
      <c r="O76" s="146"/>
    </row>
    <row r="77" spans="1:15" ht="12.75">
      <c r="A77" s="90"/>
      <c r="B77" s="37" t="str">
        <f>'Gene Table'!D77</f>
        <v>MIMAT0004613</v>
      </c>
      <c r="C77" s="141" t="s">
        <v>305</v>
      </c>
      <c r="D77" s="142"/>
      <c r="E77" s="142"/>
      <c r="F77" s="142"/>
      <c r="G77" s="142"/>
      <c r="H77" s="142"/>
      <c r="I77" s="142"/>
      <c r="J77" s="142"/>
      <c r="K77" s="142"/>
      <c r="L77" s="142"/>
      <c r="M77" s="142"/>
      <c r="N77" s="145"/>
      <c r="O77" s="146"/>
    </row>
    <row r="78" spans="1:15" ht="12.75">
      <c r="A78" s="90"/>
      <c r="B78" s="37" t="str">
        <f>'Gene Table'!D78</f>
        <v>MIMAT0000752</v>
      </c>
      <c r="C78" s="141" t="s">
        <v>309</v>
      </c>
      <c r="D78" s="142"/>
      <c r="E78" s="142"/>
      <c r="F78" s="142"/>
      <c r="G78" s="142"/>
      <c r="H78" s="142"/>
      <c r="I78" s="142"/>
      <c r="J78" s="142"/>
      <c r="K78" s="142"/>
      <c r="L78" s="142"/>
      <c r="M78" s="142"/>
      <c r="N78" s="145"/>
      <c r="O78" s="146"/>
    </row>
    <row r="79" spans="1:15" ht="12.75">
      <c r="A79" s="90"/>
      <c r="B79" s="37" t="str">
        <f>'Gene Table'!D79</f>
        <v>MIMAT0000414</v>
      </c>
      <c r="C79" s="141" t="s">
        <v>313</v>
      </c>
      <c r="D79" s="142"/>
      <c r="E79" s="142"/>
      <c r="F79" s="142"/>
      <c r="G79" s="142"/>
      <c r="H79" s="142"/>
      <c r="I79" s="142"/>
      <c r="J79" s="142"/>
      <c r="K79" s="142"/>
      <c r="L79" s="142"/>
      <c r="M79" s="142"/>
      <c r="N79" s="145"/>
      <c r="O79" s="146"/>
    </row>
    <row r="80" spans="1:15" ht="12.75">
      <c r="A80" s="90"/>
      <c r="B80" s="37" t="str">
        <f>'Gene Table'!D80</f>
        <v>MIMAT0000727</v>
      </c>
      <c r="C80" s="141" t="s">
        <v>317</v>
      </c>
      <c r="D80" s="142"/>
      <c r="E80" s="142"/>
      <c r="F80" s="142"/>
      <c r="G80" s="142"/>
      <c r="H80" s="142"/>
      <c r="I80" s="142"/>
      <c r="J80" s="142"/>
      <c r="K80" s="142"/>
      <c r="L80" s="142"/>
      <c r="M80" s="142"/>
      <c r="N80" s="145"/>
      <c r="O80" s="146"/>
    </row>
    <row r="81" spans="1:15" ht="12.75">
      <c r="A81" s="90"/>
      <c r="B81" s="37" t="str">
        <f>'Gene Table'!D81</f>
        <v>MIMAT0004955</v>
      </c>
      <c r="C81" s="141" t="s">
        <v>321</v>
      </c>
      <c r="D81" s="142"/>
      <c r="E81" s="142"/>
      <c r="F81" s="142"/>
      <c r="G81" s="142"/>
      <c r="H81" s="142"/>
      <c r="I81" s="142"/>
      <c r="J81" s="142"/>
      <c r="K81" s="142"/>
      <c r="L81" s="142"/>
      <c r="M81" s="142"/>
      <c r="N81" s="145"/>
      <c r="O81" s="146"/>
    </row>
    <row r="82" spans="1:15" ht="12.75">
      <c r="A82" s="90"/>
      <c r="B82" s="37" t="str">
        <f>'Gene Table'!D82</f>
        <v>MIMAT0000415</v>
      </c>
      <c r="C82" s="141" t="s">
        <v>325</v>
      </c>
      <c r="D82" s="142"/>
      <c r="E82" s="142"/>
      <c r="F82" s="142"/>
      <c r="G82" s="142"/>
      <c r="H82" s="142"/>
      <c r="I82" s="142"/>
      <c r="J82" s="142"/>
      <c r="K82" s="142"/>
      <c r="L82" s="142"/>
      <c r="M82" s="142"/>
      <c r="N82" s="145"/>
      <c r="O82" s="146"/>
    </row>
    <row r="83" spans="1:15" ht="12.75">
      <c r="A83" s="90"/>
      <c r="B83" s="37" t="str">
        <f>'Gene Table'!D83</f>
        <v>MIMAT0000065</v>
      </c>
      <c r="C83" s="141" t="s">
        <v>329</v>
      </c>
      <c r="D83" s="142"/>
      <c r="E83" s="142"/>
      <c r="F83" s="142"/>
      <c r="G83" s="142"/>
      <c r="H83" s="142"/>
      <c r="I83" s="142"/>
      <c r="J83" s="142"/>
      <c r="K83" s="142"/>
      <c r="L83" s="142"/>
      <c r="M83" s="142"/>
      <c r="N83" s="145"/>
      <c r="O83" s="146"/>
    </row>
    <row r="84" spans="1:15" ht="12.75">
      <c r="A84" s="90"/>
      <c r="B84" s="37" t="str">
        <f>'Gene Table'!D84</f>
        <v>MIMAT0000096</v>
      </c>
      <c r="C84" s="141" t="s">
        <v>333</v>
      </c>
      <c r="D84" s="142"/>
      <c r="E84" s="142"/>
      <c r="F84" s="142"/>
      <c r="G84" s="142"/>
      <c r="H84" s="142"/>
      <c r="I84" s="142"/>
      <c r="J84" s="142"/>
      <c r="K84" s="142"/>
      <c r="L84" s="142"/>
      <c r="M84" s="142"/>
      <c r="N84" s="145"/>
      <c r="O84" s="146"/>
    </row>
    <row r="85" spans="1:15" ht="12.75">
      <c r="A85" s="90"/>
      <c r="B85" s="37" t="str">
        <f>'Gene Table'!D85</f>
        <v>MIMAT0000432</v>
      </c>
      <c r="C85" s="141" t="s">
        <v>337</v>
      </c>
      <c r="D85" s="142"/>
      <c r="E85" s="142"/>
      <c r="F85" s="142"/>
      <c r="G85" s="142"/>
      <c r="H85" s="142"/>
      <c r="I85" s="142"/>
      <c r="J85" s="142"/>
      <c r="K85" s="142"/>
      <c r="L85" s="142"/>
      <c r="M85" s="142"/>
      <c r="N85" s="145"/>
      <c r="O85" s="146"/>
    </row>
    <row r="86" spans="1:15" ht="12.75">
      <c r="A86" s="90"/>
      <c r="B86" s="37" t="str">
        <f>'Gene Table'!D86</f>
        <v>MIMAT0000075</v>
      </c>
      <c r="C86" s="141" t="s">
        <v>341</v>
      </c>
      <c r="D86" s="142"/>
      <c r="E86" s="142"/>
      <c r="F86" s="142"/>
      <c r="G86" s="142"/>
      <c r="H86" s="142"/>
      <c r="I86" s="142"/>
      <c r="J86" s="142"/>
      <c r="K86" s="142"/>
      <c r="L86" s="142"/>
      <c r="M86" s="142"/>
      <c r="N86" s="145"/>
      <c r="O86" s="146"/>
    </row>
    <row r="87" spans="1:15" ht="12.75">
      <c r="A87" s="90"/>
      <c r="B87" s="37" t="str">
        <f>'Gene Table'!D87</f>
        <v>NC</v>
      </c>
      <c r="C87" s="141" t="s">
        <v>345</v>
      </c>
      <c r="D87" s="142"/>
      <c r="E87" s="142"/>
      <c r="F87" s="142"/>
      <c r="G87" s="142"/>
      <c r="H87" s="142"/>
      <c r="I87" s="142"/>
      <c r="J87" s="142"/>
      <c r="K87" s="142"/>
      <c r="L87" s="142"/>
      <c r="M87" s="142"/>
      <c r="N87" s="145"/>
      <c r="O87" s="146"/>
    </row>
    <row r="88" spans="1:15" ht="12.75">
      <c r="A88" s="90"/>
      <c r="B88" s="37" t="str">
        <f>'Gene Table'!D88</f>
        <v>NC</v>
      </c>
      <c r="C88" s="141" t="s">
        <v>347</v>
      </c>
      <c r="D88" s="142"/>
      <c r="E88" s="142"/>
      <c r="F88" s="142"/>
      <c r="G88" s="142"/>
      <c r="H88" s="142"/>
      <c r="I88" s="142"/>
      <c r="J88" s="142"/>
      <c r="K88" s="142"/>
      <c r="L88" s="142"/>
      <c r="M88" s="142"/>
      <c r="N88" s="145"/>
      <c r="O88" s="146"/>
    </row>
    <row r="89" spans="1:15" ht="12.75">
      <c r="A89" s="90"/>
      <c r="B89" s="37" t="str">
        <f>'Gene Table'!D89</f>
        <v>NR_002752</v>
      </c>
      <c r="C89" s="141" t="s">
        <v>348</v>
      </c>
      <c r="D89" s="142"/>
      <c r="E89" s="142"/>
      <c r="F89" s="142"/>
      <c r="G89" s="142"/>
      <c r="H89" s="142"/>
      <c r="I89" s="142"/>
      <c r="J89" s="142"/>
      <c r="K89" s="142"/>
      <c r="L89" s="142"/>
      <c r="M89" s="142"/>
      <c r="N89" s="145"/>
      <c r="O89" s="146"/>
    </row>
    <row r="90" spans="1:15" ht="12.75">
      <c r="A90" s="90"/>
      <c r="B90" s="37" t="str">
        <f>'Gene Table'!D90</f>
        <v>NR_002750</v>
      </c>
      <c r="C90" s="141" t="s">
        <v>352</v>
      </c>
      <c r="D90" s="142"/>
      <c r="E90" s="142"/>
      <c r="F90" s="142"/>
      <c r="G90" s="142"/>
      <c r="H90" s="142"/>
      <c r="I90" s="142"/>
      <c r="J90" s="142"/>
      <c r="K90" s="142"/>
      <c r="L90" s="142"/>
      <c r="M90" s="142"/>
      <c r="N90" s="145"/>
      <c r="O90" s="146"/>
    </row>
    <row r="91" spans="1:15" ht="12.75">
      <c r="A91" s="90"/>
      <c r="B91" s="37" t="str">
        <f>'Gene Table'!D91</f>
        <v>NR_002745</v>
      </c>
      <c r="C91" s="141" t="s">
        <v>356</v>
      </c>
      <c r="D91" s="142"/>
      <c r="E91" s="142"/>
      <c r="F91" s="142"/>
      <c r="G91" s="142"/>
      <c r="H91" s="142"/>
      <c r="I91" s="142"/>
      <c r="J91" s="142"/>
      <c r="K91" s="142"/>
      <c r="L91" s="142"/>
      <c r="M91" s="142"/>
      <c r="N91" s="145"/>
      <c r="O91" s="146"/>
    </row>
    <row r="92" spans="1:15" ht="12.75">
      <c r="A92" s="90"/>
      <c r="B92" s="37" t="str">
        <f>'Gene Table'!D92</f>
        <v>NR_002746</v>
      </c>
      <c r="C92" s="141" t="s">
        <v>360</v>
      </c>
      <c r="D92" s="142"/>
      <c r="E92" s="142"/>
      <c r="F92" s="142"/>
      <c r="G92" s="142"/>
      <c r="H92" s="142"/>
      <c r="I92" s="142"/>
      <c r="J92" s="142"/>
      <c r="K92" s="142"/>
      <c r="L92" s="142"/>
      <c r="M92" s="142"/>
      <c r="N92" s="145"/>
      <c r="O92" s="146"/>
    </row>
    <row r="93" spans="1:15" ht="12.75">
      <c r="A93" s="90"/>
      <c r="B93" s="37" t="str">
        <f>'Gene Table'!D93</f>
        <v>NR_002744</v>
      </c>
      <c r="C93" s="141" t="s">
        <v>364</v>
      </c>
      <c r="D93" s="142"/>
      <c r="E93" s="142"/>
      <c r="F93" s="142"/>
      <c r="G93" s="142"/>
      <c r="H93" s="142"/>
      <c r="I93" s="142"/>
      <c r="J93" s="142"/>
      <c r="K93" s="142"/>
      <c r="L93" s="142"/>
      <c r="M93" s="142"/>
      <c r="N93" s="145"/>
      <c r="O93" s="146"/>
    </row>
    <row r="94" spans="1:15" ht="12.75">
      <c r="A94" s="90"/>
      <c r="B94" s="37" t="str">
        <f>'Gene Table'!D94</f>
        <v>NR_002450</v>
      </c>
      <c r="C94" s="141" t="s">
        <v>368</v>
      </c>
      <c r="D94" s="142"/>
      <c r="E94" s="142"/>
      <c r="F94" s="142"/>
      <c r="G94" s="142"/>
      <c r="H94" s="142"/>
      <c r="I94" s="142"/>
      <c r="J94" s="142"/>
      <c r="K94" s="142"/>
      <c r="L94" s="142"/>
      <c r="M94" s="142"/>
      <c r="N94" s="145"/>
      <c r="O94" s="146"/>
    </row>
    <row r="95" spans="1:15" ht="12.75">
      <c r="A95" s="90"/>
      <c r="B95" s="37" t="str">
        <f>'Gene Table'!D95</f>
        <v>RT</v>
      </c>
      <c r="C95" s="141" t="s">
        <v>372</v>
      </c>
      <c r="D95" s="142"/>
      <c r="E95" s="142"/>
      <c r="F95" s="142"/>
      <c r="G95" s="142"/>
      <c r="H95" s="142"/>
      <c r="I95" s="142"/>
      <c r="J95" s="142"/>
      <c r="K95" s="142"/>
      <c r="L95" s="142"/>
      <c r="M95" s="142"/>
      <c r="N95" s="145"/>
      <c r="O95" s="146"/>
    </row>
    <row r="96" spans="1:15" ht="12.75">
      <c r="A96" s="90"/>
      <c r="B96" s="37" t="str">
        <f>'Gene Table'!D96</f>
        <v>RT</v>
      </c>
      <c r="C96" s="141" t="s">
        <v>374</v>
      </c>
      <c r="D96" s="142"/>
      <c r="E96" s="142"/>
      <c r="F96" s="142"/>
      <c r="G96" s="142"/>
      <c r="H96" s="142"/>
      <c r="I96" s="142"/>
      <c r="J96" s="142"/>
      <c r="K96" s="142"/>
      <c r="L96" s="142"/>
      <c r="M96" s="142"/>
      <c r="N96" s="145"/>
      <c r="O96" s="146"/>
    </row>
    <row r="97" spans="1:15" ht="12.75">
      <c r="A97" s="90"/>
      <c r="B97" s="37" t="str">
        <f>'Gene Table'!D97</f>
        <v>PCR</v>
      </c>
      <c r="C97" s="141" t="s">
        <v>375</v>
      </c>
      <c r="D97" s="142"/>
      <c r="E97" s="142"/>
      <c r="F97" s="142"/>
      <c r="G97" s="142"/>
      <c r="H97" s="142"/>
      <c r="I97" s="142"/>
      <c r="J97" s="142"/>
      <c r="K97" s="142"/>
      <c r="L97" s="142"/>
      <c r="M97" s="142"/>
      <c r="N97" s="145"/>
      <c r="O97" s="146"/>
    </row>
    <row r="98" spans="1:15" ht="12.75">
      <c r="A98" s="90"/>
      <c r="B98" s="37" t="str">
        <f>'Gene Table'!D98</f>
        <v>PCR</v>
      </c>
      <c r="C98" s="141" t="s">
        <v>377</v>
      </c>
      <c r="D98" s="142"/>
      <c r="E98" s="142"/>
      <c r="F98" s="142"/>
      <c r="G98" s="142"/>
      <c r="H98" s="142"/>
      <c r="I98" s="142"/>
      <c r="J98" s="142"/>
      <c r="K98" s="142"/>
      <c r="L98" s="142"/>
      <c r="M98" s="142"/>
      <c r="N98" s="145"/>
      <c r="O98" s="146"/>
    </row>
    <row r="99" spans="1:15" ht="12.75">
      <c r="A99" s="90" t="str">
        <f>'Gene Table'!A99</f>
        <v>Plate 2</v>
      </c>
      <c r="B99" s="37" t="str">
        <f>'Gene Table'!D99</f>
        <v>MIMAT0006764</v>
      </c>
      <c r="C99" s="141" t="s">
        <v>9</v>
      </c>
      <c r="D99" s="142"/>
      <c r="E99" s="142"/>
      <c r="F99" s="142"/>
      <c r="G99" s="142"/>
      <c r="H99" s="142"/>
      <c r="I99" s="142"/>
      <c r="J99" s="142"/>
      <c r="K99" s="142"/>
      <c r="L99" s="142"/>
      <c r="M99" s="142"/>
      <c r="N99" s="145"/>
      <c r="O99" s="146"/>
    </row>
    <row r="100" spans="1:15" ht="12.75">
      <c r="A100" s="90"/>
      <c r="B100" s="37" t="str">
        <f>'Gene Table'!D100</f>
        <v>MIMAT0000718</v>
      </c>
      <c r="C100" s="141" t="s">
        <v>13</v>
      </c>
      <c r="D100" s="142"/>
      <c r="E100" s="142"/>
      <c r="F100" s="142"/>
      <c r="G100" s="142"/>
      <c r="H100" s="142"/>
      <c r="I100" s="142"/>
      <c r="J100" s="142"/>
      <c r="K100" s="142"/>
      <c r="L100" s="142"/>
      <c r="M100" s="142"/>
      <c r="N100" s="145"/>
      <c r="O100" s="146"/>
    </row>
    <row r="101" spans="1:15" ht="12.75">
      <c r="A101" s="90"/>
      <c r="B101" s="37" t="str">
        <f>'Gene Table'!D101</f>
        <v>MIMAT0000449</v>
      </c>
      <c r="C101" s="141" t="s">
        <v>17</v>
      </c>
      <c r="D101" s="142"/>
      <c r="E101" s="142"/>
      <c r="F101" s="142"/>
      <c r="G101" s="142"/>
      <c r="H101" s="142"/>
      <c r="I101" s="142"/>
      <c r="J101" s="142"/>
      <c r="K101" s="142"/>
      <c r="L101" s="142"/>
      <c r="M101" s="142"/>
      <c r="N101" s="145"/>
      <c r="O101" s="146"/>
    </row>
    <row r="102" spans="1:15" ht="12.75">
      <c r="A102" s="90"/>
      <c r="B102" s="37" t="str">
        <f>'Gene Table'!D102</f>
        <v>MIMAT0001413</v>
      </c>
      <c r="C102" s="141" t="s">
        <v>21</v>
      </c>
      <c r="D102" s="142"/>
      <c r="E102" s="142"/>
      <c r="F102" s="142"/>
      <c r="G102" s="142"/>
      <c r="H102" s="142"/>
      <c r="I102" s="142"/>
      <c r="J102" s="142"/>
      <c r="K102" s="142"/>
      <c r="L102" s="142"/>
      <c r="M102" s="142"/>
      <c r="N102" s="145"/>
      <c r="O102" s="146"/>
    </row>
    <row r="103" spans="1:15" ht="12.75">
      <c r="A103" s="90"/>
      <c r="B103" s="37" t="str">
        <f>'Gene Table'!D103</f>
        <v>MIMAT0000222</v>
      </c>
      <c r="C103" s="141" t="s">
        <v>25</v>
      </c>
      <c r="D103" s="142"/>
      <c r="E103" s="142"/>
      <c r="F103" s="142"/>
      <c r="G103" s="142"/>
      <c r="H103" s="142"/>
      <c r="I103" s="142"/>
      <c r="J103" s="142"/>
      <c r="K103" s="142"/>
      <c r="L103" s="142"/>
      <c r="M103" s="142"/>
      <c r="N103" s="145"/>
      <c r="O103" s="146"/>
    </row>
    <row r="104" spans="1:15" ht="12.75">
      <c r="A104" s="90"/>
      <c r="B104" s="37" t="str">
        <f>'Gene Table'!D104</f>
        <v>MIMAT0005793</v>
      </c>
      <c r="C104" s="141" t="s">
        <v>29</v>
      </c>
      <c r="D104" s="142"/>
      <c r="E104" s="142"/>
      <c r="F104" s="142"/>
      <c r="G104" s="142"/>
      <c r="H104" s="142"/>
      <c r="I104" s="142"/>
      <c r="J104" s="142"/>
      <c r="K104" s="142"/>
      <c r="L104" s="142"/>
      <c r="M104" s="142"/>
      <c r="N104" s="145"/>
      <c r="O104" s="146"/>
    </row>
    <row r="105" spans="1:15" ht="12.75">
      <c r="A105" s="90"/>
      <c r="B105" s="37" t="str">
        <f>'Gene Table'!D105</f>
        <v>MIMAT0000265</v>
      </c>
      <c r="C105" s="141" t="s">
        <v>33</v>
      </c>
      <c r="D105" s="142"/>
      <c r="E105" s="142"/>
      <c r="F105" s="142"/>
      <c r="G105" s="142"/>
      <c r="H105" s="142"/>
      <c r="I105" s="142"/>
      <c r="J105" s="142"/>
      <c r="K105" s="142"/>
      <c r="L105" s="142"/>
      <c r="M105" s="142"/>
      <c r="N105" s="145"/>
      <c r="O105" s="146"/>
    </row>
    <row r="106" spans="1:15" ht="12.75">
      <c r="A106" s="90"/>
      <c r="B106" s="37" t="str">
        <f>'Gene Table'!D106</f>
        <v>MIMAT0000231</v>
      </c>
      <c r="C106" s="141" t="s">
        <v>37</v>
      </c>
      <c r="D106" s="142"/>
      <c r="E106" s="142"/>
      <c r="F106" s="142"/>
      <c r="G106" s="142"/>
      <c r="H106" s="142"/>
      <c r="I106" s="142"/>
      <c r="J106" s="142"/>
      <c r="K106" s="142"/>
      <c r="L106" s="142"/>
      <c r="M106" s="142"/>
      <c r="N106" s="145"/>
      <c r="O106" s="146"/>
    </row>
    <row r="107" spans="1:15" ht="12.75">
      <c r="A107" s="90"/>
      <c r="B107" s="37" t="str">
        <f>'Gene Table'!D107</f>
        <v>MIMAT0000691</v>
      </c>
      <c r="C107" s="141" t="s">
        <v>41</v>
      </c>
      <c r="D107" s="142"/>
      <c r="E107" s="142"/>
      <c r="F107" s="142"/>
      <c r="G107" s="142"/>
      <c r="H107" s="142"/>
      <c r="I107" s="142"/>
      <c r="J107" s="142"/>
      <c r="K107" s="142"/>
      <c r="L107" s="142"/>
      <c r="M107" s="142"/>
      <c r="N107" s="145"/>
      <c r="O107" s="146"/>
    </row>
    <row r="108" spans="1:15" ht="12.75">
      <c r="A108" s="90"/>
      <c r="B108" s="37" t="str">
        <f>'Gene Table'!D108</f>
        <v>MIMAT0000253</v>
      </c>
      <c r="C108" s="141" t="s">
        <v>45</v>
      </c>
      <c r="D108" s="142"/>
      <c r="E108" s="142"/>
      <c r="F108" s="142"/>
      <c r="G108" s="142"/>
      <c r="H108" s="142"/>
      <c r="I108" s="142"/>
      <c r="J108" s="142"/>
      <c r="K108" s="142"/>
      <c r="L108" s="142"/>
      <c r="M108" s="142"/>
      <c r="N108" s="145"/>
      <c r="O108" s="146"/>
    </row>
    <row r="109" spans="1:15" ht="12.75">
      <c r="A109" s="90"/>
      <c r="B109" s="37" t="str">
        <f>'Gene Table'!D109</f>
        <v>MIMAT0000254</v>
      </c>
      <c r="C109" s="141" t="s">
        <v>49</v>
      </c>
      <c r="D109" s="142"/>
      <c r="E109" s="142"/>
      <c r="F109" s="142"/>
      <c r="G109" s="142"/>
      <c r="H109" s="142"/>
      <c r="I109" s="142"/>
      <c r="J109" s="142"/>
      <c r="K109" s="142"/>
      <c r="L109" s="142"/>
      <c r="M109" s="142"/>
      <c r="N109" s="145"/>
      <c r="O109" s="146"/>
    </row>
    <row r="110" spans="1:15" ht="12.75">
      <c r="A110" s="90"/>
      <c r="B110" s="37" t="str">
        <f>'Gene Table'!D110</f>
        <v>MIMAT0000064</v>
      </c>
      <c r="C110" s="141" t="s">
        <v>53</v>
      </c>
      <c r="D110" s="142"/>
      <c r="E110" s="142"/>
      <c r="F110" s="142"/>
      <c r="G110" s="142"/>
      <c r="H110" s="142"/>
      <c r="I110" s="142"/>
      <c r="J110" s="142"/>
      <c r="K110" s="142"/>
      <c r="L110" s="142"/>
      <c r="M110" s="142"/>
      <c r="N110" s="145"/>
      <c r="O110" s="146"/>
    </row>
    <row r="111" spans="1:15" ht="12.75">
      <c r="A111" s="90"/>
      <c r="B111" s="37" t="str">
        <f>'Gene Table'!D111</f>
        <v>MIMAT0000063</v>
      </c>
      <c r="C111" s="141" t="s">
        <v>57</v>
      </c>
      <c r="D111" s="142"/>
      <c r="E111" s="142"/>
      <c r="F111" s="142"/>
      <c r="G111" s="142"/>
      <c r="H111" s="142"/>
      <c r="I111" s="142"/>
      <c r="J111" s="142"/>
      <c r="K111" s="142"/>
      <c r="L111" s="142"/>
      <c r="M111" s="142"/>
      <c r="N111" s="145"/>
      <c r="O111" s="146"/>
    </row>
    <row r="112" spans="1:15" ht="12.75">
      <c r="A112" s="90"/>
      <c r="B112" s="37" t="str">
        <f>'Gene Table'!D112</f>
        <v>MIMAT0000226</v>
      </c>
      <c r="C112" s="141" t="s">
        <v>61</v>
      </c>
      <c r="D112" s="142"/>
      <c r="E112" s="142"/>
      <c r="F112" s="142"/>
      <c r="G112" s="142"/>
      <c r="H112" s="142"/>
      <c r="I112" s="142"/>
      <c r="J112" s="142"/>
      <c r="K112" s="142"/>
      <c r="L112" s="142"/>
      <c r="M112" s="142"/>
      <c r="N112" s="145"/>
      <c r="O112" s="146"/>
    </row>
    <row r="113" spans="1:15" ht="12.75">
      <c r="A113" s="90"/>
      <c r="B113" s="37" t="str">
        <f>'Gene Table'!D113</f>
        <v>MIMAT0000103</v>
      </c>
      <c r="C113" s="141" t="s">
        <v>65</v>
      </c>
      <c r="D113" s="142"/>
      <c r="E113" s="142"/>
      <c r="F113" s="142"/>
      <c r="G113" s="142"/>
      <c r="H113" s="142"/>
      <c r="I113" s="142"/>
      <c r="J113" s="142"/>
      <c r="K113" s="142"/>
      <c r="L113" s="142"/>
      <c r="M113" s="142"/>
      <c r="N113" s="145"/>
      <c r="O113" s="146"/>
    </row>
    <row r="114" spans="1:15" ht="12.75">
      <c r="A114" s="90"/>
      <c r="B114" s="37" t="str">
        <f>'Gene Table'!D114</f>
        <v>MIMAT0000258</v>
      </c>
      <c r="C114" s="141" t="s">
        <v>69</v>
      </c>
      <c r="D114" s="142"/>
      <c r="E114" s="142"/>
      <c r="F114" s="142"/>
      <c r="G114" s="142"/>
      <c r="H114" s="142"/>
      <c r="I114" s="142"/>
      <c r="J114" s="142"/>
      <c r="K114" s="142"/>
      <c r="L114" s="142"/>
      <c r="M114" s="142"/>
      <c r="N114" s="145"/>
      <c r="O114" s="146"/>
    </row>
    <row r="115" spans="1:15" ht="12.75">
      <c r="A115" s="90"/>
      <c r="B115" s="37" t="str">
        <f>'Gene Table'!D115</f>
        <v>MIMAT0000070</v>
      </c>
      <c r="C115" s="141" t="s">
        <v>73</v>
      </c>
      <c r="D115" s="142"/>
      <c r="E115" s="142"/>
      <c r="F115" s="142"/>
      <c r="G115" s="142"/>
      <c r="H115" s="142"/>
      <c r="I115" s="142"/>
      <c r="J115" s="142"/>
      <c r="K115" s="142"/>
      <c r="L115" s="142"/>
      <c r="M115" s="142"/>
      <c r="N115" s="145"/>
      <c r="O115" s="146"/>
    </row>
    <row r="116" spans="1:15" ht="12.75">
      <c r="A116" s="90"/>
      <c r="B116" s="37" t="str">
        <f>'Gene Table'!D116</f>
        <v>MIMAT0000086</v>
      </c>
      <c r="C116" s="141" t="s">
        <v>77</v>
      </c>
      <c r="D116" s="142"/>
      <c r="E116" s="142"/>
      <c r="F116" s="142"/>
      <c r="G116" s="142"/>
      <c r="H116" s="142"/>
      <c r="I116" s="142"/>
      <c r="J116" s="142"/>
      <c r="K116" s="142"/>
      <c r="L116" s="142"/>
      <c r="M116" s="142"/>
      <c r="N116" s="145"/>
      <c r="O116" s="146"/>
    </row>
    <row r="117" spans="1:15" ht="12.75">
      <c r="A117" s="90"/>
      <c r="B117" s="37" t="str">
        <f>'Gene Table'!D117</f>
        <v>MIMAT0000681</v>
      </c>
      <c r="C117" s="141" t="s">
        <v>81</v>
      </c>
      <c r="D117" s="142"/>
      <c r="E117" s="142"/>
      <c r="F117" s="142"/>
      <c r="G117" s="142"/>
      <c r="H117" s="142"/>
      <c r="I117" s="142"/>
      <c r="J117" s="142"/>
      <c r="K117" s="142"/>
      <c r="L117" s="142"/>
      <c r="M117" s="142"/>
      <c r="N117" s="145"/>
      <c r="O117" s="146"/>
    </row>
    <row r="118" spans="1:15" ht="12.75">
      <c r="A118" s="90"/>
      <c r="B118" s="37" t="str">
        <f>'Gene Table'!D118</f>
        <v>MIMAT0001080</v>
      </c>
      <c r="C118" s="141" t="s">
        <v>85</v>
      </c>
      <c r="D118" s="142"/>
      <c r="E118" s="142"/>
      <c r="F118" s="142"/>
      <c r="G118" s="142"/>
      <c r="H118" s="142"/>
      <c r="I118" s="142"/>
      <c r="J118" s="142"/>
      <c r="K118" s="142"/>
      <c r="L118" s="142"/>
      <c r="M118" s="142"/>
      <c r="N118" s="145"/>
      <c r="O118" s="146"/>
    </row>
    <row r="119" spans="1:15" ht="12.75">
      <c r="A119" s="90"/>
      <c r="B119" s="37" t="str">
        <f>'Gene Table'!D119</f>
        <v>MIMAT0000419</v>
      </c>
      <c r="C119" s="141" t="s">
        <v>89</v>
      </c>
      <c r="D119" s="142"/>
      <c r="E119" s="142"/>
      <c r="F119" s="142"/>
      <c r="G119" s="142"/>
      <c r="H119" s="142"/>
      <c r="I119" s="142"/>
      <c r="J119" s="142"/>
      <c r="K119" s="142"/>
      <c r="L119" s="142"/>
      <c r="M119" s="142"/>
      <c r="N119" s="145"/>
      <c r="O119" s="146"/>
    </row>
    <row r="120" spans="1:15" ht="12.75">
      <c r="A120" s="90"/>
      <c r="B120" s="37" t="str">
        <f>'Gene Table'!D120</f>
        <v>MIMAT0000073</v>
      </c>
      <c r="C120" s="141" t="s">
        <v>93</v>
      </c>
      <c r="D120" s="142"/>
      <c r="E120" s="142"/>
      <c r="F120" s="142"/>
      <c r="G120" s="142"/>
      <c r="H120" s="142"/>
      <c r="I120" s="142"/>
      <c r="J120" s="142"/>
      <c r="K120" s="142"/>
      <c r="L120" s="142"/>
      <c r="M120" s="142"/>
      <c r="N120" s="145"/>
      <c r="O120" s="146"/>
    </row>
    <row r="121" spans="1:15" ht="12.75">
      <c r="A121" s="90"/>
      <c r="B121" s="37" t="str">
        <f>'Gene Table'!D121</f>
        <v>MIMAT0000084</v>
      </c>
      <c r="C121" s="141" t="s">
        <v>97</v>
      </c>
      <c r="D121" s="142"/>
      <c r="E121" s="142"/>
      <c r="F121" s="142"/>
      <c r="G121" s="142"/>
      <c r="H121" s="142"/>
      <c r="I121" s="142"/>
      <c r="J121" s="142"/>
      <c r="K121" s="142"/>
      <c r="L121" s="142"/>
      <c r="M121" s="142"/>
      <c r="N121" s="145"/>
      <c r="O121" s="146"/>
    </row>
    <row r="122" spans="1:15" ht="12.75">
      <c r="A122" s="90"/>
      <c r="B122" s="37" t="str">
        <f>'Gene Table'!D122</f>
        <v>MIMAT0000256</v>
      </c>
      <c r="C122" s="141" t="s">
        <v>101</v>
      </c>
      <c r="D122" s="142"/>
      <c r="E122" s="142"/>
      <c r="F122" s="142"/>
      <c r="G122" s="142"/>
      <c r="H122" s="142"/>
      <c r="I122" s="142"/>
      <c r="J122" s="142"/>
      <c r="K122" s="142"/>
      <c r="L122" s="142"/>
      <c r="M122" s="142"/>
      <c r="N122" s="145"/>
      <c r="O122" s="146"/>
    </row>
    <row r="123" spans="1:15" ht="12.75">
      <c r="A123" s="90"/>
      <c r="B123" s="37" t="str">
        <f>'Gene Table'!D123</f>
        <v>MIMAT0000101</v>
      </c>
      <c r="C123" s="141" t="s">
        <v>105</v>
      </c>
      <c r="D123" s="142"/>
      <c r="E123" s="142"/>
      <c r="F123" s="142"/>
      <c r="G123" s="142"/>
      <c r="H123" s="142"/>
      <c r="I123" s="142"/>
      <c r="J123" s="142"/>
      <c r="K123" s="142"/>
      <c r="L123" s="142"/>
      <c r="M123" s="142"/>
      <c r="N123" s="145"/>
      <c r="O123" s="146"/>
    </row>
    <row r="124" spans="1:15" ht="12.75">
      <c r="A124" s="90"/>
      <c r="B124" s="37" t="str">
        <f>'Gene Table'!D124</f>
        <v>MIMAT0000104</v>
      </c>
      <c r="C124" s="141" t="s">
        <v>109</v>
      </c>
      <c r="D124" s="142"/>
      <c r="E124" s="142"/>
      <c r="F124" s="142"/>
      <c r="G124" s="142"/>
      <c r="H124" s="142"/>
      <c r="I124" s="142"/>
      <c r="J124" s="142"/>
      <c r="K124" s="142"/>
      <c r="L124" s="142"/>
      <c r="M124" s="142"/>
      <c r="N124" s="145"/>
      <c r="O124" s="146"/>
    </row>
    <row r="125" spans="1:15" ht="12.75">
      <c r="A125" s="90"/>
      <c r="B125" s="37" t="str">
        <f>'Gene Table'!D125</f>
        <v>MIMAT0000074</v>
      </c>
      <c r="C125" s="141" t="s">
        <v>113</v>
      </c>
      <c r="D125" s="142"/>
      <c r="E125" s="142"/>
      <c r="F125" s="142"/>
      <c r="G125" s="142"/>
      <c r="H125" s="142"/>
      <c r="I125" s="142"/>
      <c r="J125" s="142"/>
      <c r="K125" s="142"/>
      <c r="L125" s="142"/>
      <c r="M125" s="142"/>
      <c r="N125" s="145"/>
      <c r="O125" s="146"/>
    </row>
    <row r="126" spans="1:15" ht="12.75">
      <c r="A126" s="90"/>
      <c r="B126" s="37" t="str">
        <f>'Gene Table'!D126</f>
        <v>MIMAT0000257</v>
      </c>
      <c r="C126" s="141" t="s">
        <v>117</v>
      </c>
      <c r="D126" s="142"/>
      <c r="E126" s="142"/>
      <c r="F126" s="142"/>
      <c r="G126" s="142"/>
      <c r="H126" s="142"/>
      <c r="I126" s="142"/>
      <c r="J126" s="142"/>
      <c r="K126" s="142"/>
      <c r="L126" s="142"/>
      <c r="M126" s="142"/>
      <c r="N126" s="145"/>
      <c r="O126" s="146"/>
    </row>
    <row r="127" spans="1:15" ht="12.75">
      <c r="A127" s="90"/>
      <c r="B127" s="37" t="str">
        <f>'Gene Table'!D127</f>
        <v>MIMAT0000078</v>
      </c>
      <c r="C127" s="141" t="s">
        <v>121</v>
      </c>
      <c r="D127" s="142"/>
      <c r="E127" s="142"/>
      <c r="F127" s="142"/>
      <c r="G127" s="142"/>
      <c r="H127" s="142"/>
      <c r="I127" s="142"/>
      <c r="J127" s="142"/>
      <c r="K127" s="142"/>
      <c r="L127" s="142"/>
      <c r="M127" s="142"/>
      <c r="N127" s="145"/>
      <c r="O127" s="146"/>
    </row>
    <row r="128" spans="1:15" ht="12.75">
      <c r="A128" s="90"/>
      <c r="B128" s="37" t="str">
        <f>'Gene Table'!D128</f>
        <v>MIMAT0000510</v>
      </c>
      <c r="C128" s="141" t="s">
        <v>125</v>
      </c>
      <c r="D128" s="142"/>
      <c r="E128" s="142"/>
      <c r="F128" s="142"/>
      <c r="G128" s="142"/>
      <c r="H128" s="142"/>
      <c r="I128" s="142"/>
      <c r="J128" s="142"/>
      <c r="K128" s="142"/>
      <c r="L128" s="142"/>
      <c r="M128" s="142"/>
      <c r="N128" s="145"/>
      <c r="O128" s="146"/>
    </row>
    <row r="129" spans="1:15" ht="12.75">
      <c r="A129" s="90"/>
      <c r="B129" s="37" t="str">
        <f>'Gene Table'!D129</f>
        <v>MIMAT0005792</v>
      </c>
      <c r="C129" s="141" t="s">
        <v>129</v>
      </c>
      <c r="D129" s="142"/>
      <c r="E129" s="142"/>
      <c r="F129" s="142"/>
      <c r="G129" s="142"/>
      <c r="H129" s="142"/>
      <c r="I129" s="142"/>
      <c r="J129" s="142"/>
      <c r="K129" s="142"/>
      <c r="L129" s="142"/>
      <c r="M129" s="142"/>
      <c r="N129" s="145"/>
      <c r="O129" s="146"/>
    </row>
    <row r="130" spans="1:15" ht="12.75">
      <c r="A130" s="90"/>
      <c r="B130" s="37" t="str">
        <f>'Gene Table'!D130</f>
        <v>MIMAT0004688</v>
      </c>
      <c r="C130" s="141" t="s">
        <v>133</v>
      </c>
      <c r="D130" s="142"/>
      <c r="E130" s="142"/>
      <c r="F130" s="142"/>
      <c r="G130" s="142"/>
      <c r="H130" s="142"/>
      <c r="I130" s="142"/>
      <c r="J130" s="142"/>
      <c r="K130" s="142"/>
      <c r="L130" s="142"/>
      <c r="M130" s="142"/>
      <c r="N130" s="145"/>
      <c r="O130" s="146"/>
    </row>
    <row r="131" spans="1:15" ht="12.75">
      <c r="A131" s="90"/>
      <c r="B131" s="37" t="str">
        <f>'Gene Table'!D131</f>
        <v>MIMAT0004559</v>
      </c>
      <c r="C131" s="141" t="s">
        <v>137</v>
      </c>
      <c r="D131" s="142"/>
      <c r="E131" s="142"/>
      <c r="F131" s="142"/>
      <c r="G131" s="142"/>
      <c r="H131" s="142"/>
      <c r="I131" s="142"/>
      <c r="J131" s="142"/>
      <c r="K131" s="142"/>
      <c r="L131" s="142"/>
      <c r="M131" s="142"/>
      <c r="N131" s="145"/>
      <c r="O131" s="146"/>
    </row>
    <row r="132" spans="1:15" ht="12.75">
      <c r="A132" s="90"/>
      <c r="B132" s="37" t="str">
        <f>'Gene Table'!D132</f>
        <v>MIMAT0004543</v>
      </c>
      <c r="C132" s="141" t="s">
        <v>141</v>
      </c>
      <c r="D132" s="142"/>
      <c r="E132" s="142"/>
      <c r="F132" s="142"/>
      <c r="G132" s="142"/>
      <c r="H132" s="142"/>
      <c r="I132" s="142"/>
      <c r="J132" s="142"/>
      <c r="K132" s="142"/>
      <c r="L132" s="142"/>
      <c r="M132" s="142"/>
      <c r="N132" s="145"/>
      <c r="O132" s="146"/>
    </row>
    <row r="133" spans="1:15" ht="12.75">
      <c r="A133" s="90"/>
      <c r="B133" s="37" t="str">
        <f>'Gene Table'!D133</f>
        <v>MIMAT0004558</v>
      </c>
      <c r="C133" s="141" t="s">
        <v>145</v>
      </c>
      <c r="D133" s="142"/>
      <c r="E133" s="142"/>
      <c r="F133" s="142"/>
      <c r="G133" s="142"/>
      <c r="H133" s="142"/>
      <c r="I133" s="142"/>
      <c r="J133" s="142"/>
      <c r="K133" s="142"/>
      <c r="L133" s="142"/>
      <c r="M133" s="142"/>
      <c r="N133" s="145"/>
      <c r="O133" s="146"/>
    </row>
    <row r="134" spans="1:15" ht="12.75">
      <c r="A134" s="90"/>
      <c r="B134" s="37" t="str">
        <f>'Gene Table'!D134</f>
        <v>MIMAT0004557</v>
      </c>
      <c r="C134" s="141" t="s">
        <v>149</v>
      </c>
      <c r="D134" s="142"/>
      <c r="E134" s="142"/>
      <c r="F134" s="142"/>
      <c r="G134" s="142"/>
      <c r="H134" s="142"/>
      <c r="I134" s="142"/>
      <c r="J134" s="142"/>
      <c r="K134" s="142"/>
      <c r="L134" s="142"/>
      <c r="M134" s="142"/>
      <c r="N134" s="145"/>
      <c r="O134" s="146"/>
    </row>
    <row r="135" spans="1:15" ht="12.75">
      <c r="A135" s="90"/>
      <c r="B135" s="37" t="str">
        <f>'Gene Table'!D135</f>
        <v>MIMAT0004568</v>
      </c>
      <c r="C135" s="141" t="s">
        <v>153</v>
      </c>
      <c r="D135" s="142"/>
      <c r="E135" s="142"/>
      <c r="F135" s="142"/>
      <c r="G135" s="142"/>
      <c r="H135" s="142"/>
      <c r="I135" s="142"/>
      <c r="J135" s="142"/>
      <c r="K135" s="142"/>
      <c r="L135" s="142"/>
      <c r="M135" s="142"/>
      <c r="N135" s="145"/>
      <c r="O135" s="146"/>
    </row>
    <row r="136" spans="1:15" ht="12.75">
      <c r="A136" s="90"/>
      <c r="B136" s="37" t="str">
        <f>'Gene Table'!D136</f>
        <v>MIMAT0004481</v>
      </c>
      <c r="C136" s="141" t="s">
        <v>157</v>
      </c>
      <c r="D136" s="142"/>
      <c r="E136" s="142"/>
      <c r="F136" s="142"/>
      <c r="G136" s="142"/>
      <c r="H136" s="142"/>
      <c r="I136" s="142"/>
      <c r="J136" s="142"/>
      <c r="K136" s="142"/>
      <c r="L136" s="142"/>
      <c r="M136" s="142"/>
      <c r="N136" s="145"/>
      <c r="O136" s="146"/>
    </row>
    <row r="137" spans="1:15" ht="12.75">
      <c r="A137" s="90"/>
      <c r="B137" s="37" t="str">
        <f>'Gene Table'!D137</f>
        <v>MIMAT0004482</v>
      </c>
      <c r="C137" s="141" t="s">
        <v>161</v>
      </c>
      <c r="D137" s="142"/>
      <c r="E137" s="142"/>
      <c r="F137" s="142"/>
      <c r="G137" s="142"/>
      <c r="H137" s="142"/>
      <c r="I137" s="142"/>
      <c r="J137" s="142"/>
      <c r="K137" s="142"/>
      <c r="L137" s="142"/>
      <c r="M137" s="142"/>
      <c r="N137" s="145"/>
      <c r="O137" s="146"/>
    </row>
    <row r="138" spans="1:15" ht="12.75">
      <c r="A138" s="90"/>
      <c r="B138" s="37" t="str">
        <f>'Gene Table'!D138</f>
        <v>MIMAT0004483</v>
      </c>
      <c r="C138" s="141" t="s">
        <v>165</v>
      </c>
      <c r="D138" s="142"/>
      <c r="E138" s="142"/>
      <c r="F138" s="142"/>
      <c r="G138" s="142"/>
      <c r="H138" s="142"/>
      <c r="I138" s="142"/>
      <c r="J138" s="142"/>
      <c r="K138" s="142"/>
      <c r="L138" s="142"/>
      <c r="M138" s="142"/>
      <c r="N138" s="145"/>
      <c r="O138" s="146"/>
    </row>
    <row r="139" spans="1:15" ht="12.75">
      <c r="A139" s="90"/>
      <c r="B139" s="37" t="str">
        <f>'Gene Table'!D139</f>
        <v>MIMAT0004484</v>
      </c>
      <c r="C139" s="141" t="s">
        <v>169</v>
      </c>
      <c r="D139" s="142"/>
      <c r="E139" s="142"/>
      <c r="F139" s="142"/>
      <c r="G139" s="142"/>
      <c r="H139" s="142"/>
      <c r="I139" s="142"/>
      <c r="J139" s="142"/>
      <c r="K139" s="142"/>
      <c r="L139" s="142"/>
      <c r="M139" s="142"/>
      <c r="N139" s="145"/>
      <c r="O139" s="146"/>
    </row>
    <row r="140" spans="1:15" ht="12.75">
      <c r="A140" s="90"/>
      <c r="B140" s="37" t="str">
        <f>'Gene Table'!D140</f>
        <v>MIMAT0004485</v>
      </c>
      <c r="C140" s="141" t="s">
        <v>173</v>
      </c>
      <c r="D140" s="142"/>
      <c r="E140" s="142"/>
      <c r="F140" s="142"/>
      <c r="G140" s="142"/>
      <c r="H140" s="142"/>
      <c r="I140" s="142"/>
      <c r="J140" s="142"/>
      <c r="K140" s="142"/>
      <c r="L140" s="142"/>
      <c r="M140" s="142"/>
      <c r="N140" s="145"/>
      <c r="O140" s="146"/>
    </row>
    <row r="141" spans="1:15" ht="12.75">
      <c r="A141" s="90"/>
      <c r="B141" s="37" t="str">
        <f>'Gene Table'!D141</f>
        <v>MIMAT0004486</v>
      </c>
      <c r="C141" s="141" t="s">
        <v>177</v>
      </c>
      <c r="D141" s="142"/>
      <c r="E141" s="142"/>
      <c r="F141" s="142"/>
      <c r="G141" s="142"/>
      <c r="H141" s="142"/>
      <c r="I141" s="142"/>
      <c r="J141" s="142"/>
      <c r="K141" s="142"/>
      <c r="L141" s="142"/>
      <c r="M141" s="142"/>
      <c r="N141" s="145"/>
      <c r="O141" s="146"/>
    </row>
    <row r="142" spans="1:15" ht="12.75">
      <c r="A142" s="90"/>
      <c r="B142" s="37" t="str">
        <f>'Gene Table'!D142</f>
        <v>MIMAT0004487</v>
      </c>
      <c r="C142" s="141" t="s">
        <v>181</v>
      </c>
      <c r="D142" s="142"/>
      <c r="E142" s="142"/>
      <c r="F142" s="142"/>
      <c r="G142" s="142"/>
      <c r="H142" s="142"/>
      <c r="I142" s="142"/>
      <c r="J142" s="142"/>
      <c r="K142" s="142"/>
      <c r="L142" s="142"/>
      <c r="M142" s="142"/>
      <c r="N142" s="145"/>
      <c r="O142" s="146"/>
    </row>
    <row r="143" spans="1:15" ht="12.75">
      <c r="A143" s="90"/>
      <c r="B143" s="37" t="str">
        <f>'Gene Table'!D143</f>
        <v>MIMAT0004585</v>
      </c>
      <c r="C143" s="141" t="s">
        <v>185</v>
      </c>
      <c r="D143" s="142"/>
      <c r="E143" s="142"/>
      <c r="F143" s="142"/>
      <c r="G143" s="142"/>
      <c r="H143" s="142"/>
      <c r="I143" s="142"/>
      <c r="J143" s="142"/>
      <c r="K143" s="142"/>
      <c r="L143" s="142"/>
      <c r="M143" s="142"/>
      <c r="N143" s="145"/>
      <c r="O143" s="146"/>
    </row>
    <row r="144" spans="1:15" ht="12.75">
      <c r="A144" s="90"/>
      <c r="B144" s="37" t="str">
        <f>'Gene Table'!D144</f>
        <v>MIMAT0004672</v>
      </c>
      <c r="C144" s="141" t="s">
        <v>189</v>
      </c>
      <c r="D144" s="142"/>
      <c r="E144" s="142"/>
      <c r="F144" s="142"/>
      <c r="G144" s="142"/>
      <c r="H144" s="142"/>
      <c r="I144" s="142"/>
      <c r="J144" s="142"/>
      <c r="K144" s="142"/>
      <c r="L144" s="142"/>
      <c r="M144" s="142"/>
      <c r="N144" s="145"/>
      <c r="O144" s="146"/>
    </row>
    <row r="145" spans="1:15" ht="12.75">
      <c r="A145" s="90"/>
      <c r="B145" s="37" t="str">
        <f>'Gene Table'!D145</f>
        <v>MIMAT0004555</v>
      </c>
      <c r="C145" s="141" t="s">
        <v>193</v>
      </c>
      <c r="D145" s="142"/>
      <c r="E145" s="142"/>
      <c r="F145" s="142"/>
      <c r="G145" s="142"/>
      <c r="H145" s="142"/>
      <c r="I145" s="142"/>
      <c r="J145" s="142"/>
      <c r="K145" s="142"/>
      <c r="L145" s="142"/>
      <c r="M145" s="142"/>
      <c r="N145" s="145"/>
      <c r="O145" s="146"/>
    </row>
    <row r="146" spans="1:15" ht="12.75">
      <c r="A146" s="90"/>
      <c r="B146" s="37" t="str">
        <f>'Gene Table'!D146</f>
        <v>MIMAT0004556</v>
      </c>
      <c r="C146" s="141" t="s">
        <v>197</v>
      </c>
      <c r="D146" s="142"/>
      <c r="E146" s="142"/>
      <c r="F146" s="142"/>
      <c r="G146" s="142"/>
      <c r="H146" s="142"/>
      <c r="I146" s="142"/>
      <c r="J146" s="142"/>
      <c r="K146" s="142"/>
      <c r="L146" s="142"/>
      <c r="M146" s="142"/>
      <c r="N146" s="145"/>
      <c r="O146" s="146"/>
    </row>
    <row r="147" spans="1:15" ht="12.75">
      <c r="A147" s="90"/>
      <c r="B147" s="37" t="str">
        <f>'Gene Table'!D147</f>
        <v>MIMAT0004591</v>
      </c>
      <c r="C147" s="141" t="s">
        <v>201</v>
      </c>
      <c r="D147" s="142"/>
      <c r="E147" s="142"/>
      <c r="F147" s="142"/>
      <c r="G147" s="142"/>
      <c r="H147" s="142"/>
      <c r="I147" s="142"/>
      <c r="J147" s="142"/>
      <c r="K147" s="142"/>
      <c r="L147" s="142"/>
      <c r="M147" s="142"/>
      <c r="N147" s="145"/>
      <c r="O147" s="146"/>
    </row>
    <row r="148" spans="1:15" ht="12.75">
      <c r="A148" s="90"/>
      <c r="B148" s="37" t="str">
        <f>'Gene Table'!D148</f>
        <v>MIMAT0004680</v>
      </c>
      <c r="C148" s="141" t="s">
        <v>205</v>
      </c>
      <c r="D148" s="142"/>
      <c r="E148" s="142"/>
      <c r="F148" s="142"/>
      <c r="G148" s="142"/>
      <c r="H148" s="142"/>
      <c r="I148" s="142"/>
      <c r="J148" s="142"/>
      <c r="K148" s="142"/>
      <c r="L148" s="142"/>
      <c r="M148" s="142"/>
      <c r="N148" s="145"/>
      <c r="O148" s="146"/>
    </row>
    <row r="149" spans="1:15" ht="12.75">
      <c r="A149" s="90"/>
      <c r="B149" s="37" t="str">
        <f>'Gene Table'!D149</f>
        <v>MIMAT0004594</v>
      </c>
      <c r="C149" s="141" t="s">
        <v>209</v>
      </c>
      <c r="D149" s="142"/>
      <c r="E149" s="142"/>
      <c r="F149" s="142"/>
      <c r="G149" s="142"/>
      <c r="H149" s="142"/>
      <c r="I149" s="142"/>
      <c r="J149" s="142"/>
      <c r="K149" s="142"/>
      <c r="L149" s="142"/>
      <c r="M149" s="142"/>
      <c r="N149" s="145"/>
      <c r="O149" s="146"/>
    </row>
    <row r="150" spans="1:15" ht="12.75">
      <c r="A150" s="90"/>
      <c r="B150" s="37" t="str">
        <f>'Gene Table'!D150</f>
        <v>MIMAT0004599</v>
      </c>
      <c r="C150" s="141" t="s">
        <v>213</v>
      </c>
      <c r="D150" s="142"/>
      <c r="E150" s="142"/>
      <c r="F150" s="142"/>
      <c r="G150" s="142"/>
      <c r="H150" s="142"/>
      <c r="I150" s="142"/>
      <c r="J150" s="142"/>
      <c r="K150" s="142"/>
      <c r="L150" s="142"/>
      <c r="M150" s="142"/>
      <c r="N150" s="145"/>
      <c r="O150" s="146"/>
    </row>
    <row r="151" spans="1:15" ht="12.75">
      <c r="A151" s="90"/>
      <c r="B151" s="37" t="str">
        <f>'Gene Table'!D151</f>
        <v>MIMAT0004601</v>
      </c>
      <c r="C151" s="141" t="s">
        <v>217</v>
      </c>
      <c r="D151" s="142"/>
      <c r="E151" s="142"/>
      <c r="F151" s="142"/>
      <c r="G151" s="142"/>
      <c r="H151" s="142"/>
      <c r="I151" s="142"/>
      <c r="J151" s="142"/>
      <c r="K151" s="142"/>
      <c r="L151" s="142"/>
      <c r="M151" s="142"/>
      <c r="N151" s="145"/>
      <c r="O151" s="146"/>
    </row>
    <row r="152" spans="1:15" ht="12.75">
      <c r="A152" s="90"/>
      <c r="B152" s="37" t="str">
        <f>'Gene Table'!D152</f>
        <v>MIMAT0004658</v>
      </c>
      <c r="C152" s="141" t="s">
        <v>221</v>
      </c>
      <c r="D152" s="142"/>
      <c r="E152" s="142"/>
      <c r="F152" s="142"/>
      <c r="G152" s="142"/>
      <c r="H152" s="142"/>
      <c r="I152" s="142"/>
      <c r="J152" s="142"/>
      <c r="K152" s="142"/>
      <c r="L152" s="142"/>
      <c r="M152" s="142"/>
      <c r="N152" s="145"/>
      <c r="O152" s="146"/>
    </row>
    <row r="153" spans="1:15" ht="12.75">
      <c r="A153" s="90"/>
      <c r="B153" s="37" t="str">
        <f>'Gene Table'!D153</f>
        <v>MIMAT0004493</v>
      </c>
      <c r="C153" s="141" t="s">
        <v>225</v>
      </c>
      <c r="D153" s="142"/>
      <c r="E153" s="142"/>
      <c r="F153" s="142"/>
      <c r="G153" s="142"/>
      <c r="H153" s="142"/>
      <c r="I153" s="142"/>
      <c r="J153" s="142"/>
      <c r="K153" s="142"/>
      <c r="L153" s="142"/>
      <c r="M153" s="142"/>
      <c r="N153" s="145"/>
      <c r="O153" s="146"/>
    </row>
    <row r="154" spans="1:15" ht="12.75">
      <c r="A154" s="90"/>
      <c r="B154" s="37" t="str">
        <f>'Gene Table'!D154</f>
        <v>MIMAT0004495</v>
      </c>
      <c r="C154" s="141" t="s">
        <v>229</v>
      </c>
      <c r="D154" s="142"/>
      <c r="E154" s="142"/>
      <c r="F154" s="142"/>
      <c r="G154" s="142"/>
      <c r="H154" s="142"/>
      <c r="I154" s="142"/>
      <c r="J154" s="142"/>
      <c r="K154" s="142"/>
      <c r="L154" s="142"/>
      <c r="M154" s="142"/>
      <c r="N154" s="145"/>
      <c r="O154" s="146"/>
    </row>
    <row r="155" spans="1:15" ht="12.75">
      <c r="A155" s="90"/>
      <c r="B155" s="37" t="str">
        <f>'Gene Table'!D155</f>
        <v>MIMAT0004570</v>
      </c>
      <c r="C155" s="141" t="s">
        <v>233</v>
      </c>
      <c r="D155" s="142"/>
      <c r="E155" s="142"/>
      <c r="F155" s="142"/>
      <c r="G155" s="142"/>
      <c r="H155" s="142"/>
      <c r="I155" s="142"/>
      <c r="J155" s="142"/>
      <c r="K155" s="142"/>
      <c r="L155" s="142"/>
      <c r="M155" s="142"/>
      <c r="N155" s="145"/>
      <c r="O155" s="146"/>
    </row>
    <row r="156" spans="1:15" ht="12.75">
      <c r="A156" s="90"/>
      <c r="B156" s="37" t="str">
        <f>'Gene Table'!D156</f>
        <v>MIMAT0004496</v>
      </c>
      <c r="C156" s="141" t="s">
        <v>237</v>
      </c>
      <c r="D156" s="142"/>
      <c r="E156" s="142"/>
      <c r="F156" s="142"/>
      <c r="G156" s="142"/>
      <c r="H156" s="142"/>
      <c r="I156" s="142"/>
      <c r="J156" s="142"/>
      <c r="K156" s="142"/>
      <c r="L156" s="142"/>
      <c r="M156" s="142"/>
      <c r="N156" s="145"/>
      <c r="O156" s="146"/>
    </row>
    <row r="157" spans="1:15" ht="12.75">
      <c r="A157" s="90"/>
      <c r="B157" s="37" t="str">
        <f>'Gene Table'!D157</f>
        <v>MIMAT0004587</v>
      </c>
      <c r="C157" s="141" t="s">
        <v>241</v>
      </c>
      <c r="D157" s="142"/>
      <c r="E157" s="142"/>
      <c r="F157" s="142"/>
      <c r="G157" s="142"/>
      <c r="H157" s="142"/>
      <c r="I157" s="142"/>
      <c r="J157" s="142"/>
      <c r="K157" s="142"/>
      <c r="L157" s="142"/>
      <c r="M157" s="142"/>
      <c r="N157" s="145"/>
      <c r="O157" s="146"/>
    </row>
    <row r="158" spans="1:15" ht="12.75">
      <c r="A158" s="90"/>
      <c r="B158" s="37" t="str">
        <f>'Gene Table'!D158</f>
        <v>MIMAT0000079</v>
      </c>
      <c r="C158" s="141" t="s">
        <v>245</v>
      </c>
      <c r="D158" s="142"/>
      <c r="E158" s="142"/>
      <c r="F158" s="142"/>
      <c r="G158" s="142"/>
      <c r="H158" s="142"/>
      <c r="I158" s="142"/>
      <c r="J158" s="142"/>
      <c r="K158" s="142"/>
      <c r="L158" s="142"/>
      <c r="M158" s="142"/>
      <c r="N158" s="145"/>
      <c r="O158" s="146"/>
    </row>
    <row r="159" spans="1:15" ht="12.75">
      <c r="A159" s="90"/>
      <c r="B159" s="37" t="str">
        <f>'Gene Table'!D159</f>
        <v>MIMAT0004588</v>
      </c>
      <c r="C159" s="141" t="s">
        <v>249</v>
      </c>
      <c r="D159" s="142"/>
      <c r="E159" s="142"/>
      <c r="F159" s="142"/>
      <c r="G159" s="142"/>
      <c r="H159" s="142"/>
      <c r="I159" s="142"/>
      <c r="J159" s="142"/>
      <c r="K159" s="142"/>
      <c r="L159" s="142"/>
      <c r="M159" s="142"/>
      <c r="N159" s="145"/>
      <c r="O159" s="146"/>
    </row>
    <row r="160" spans="1:15" ht="12.75">
      <c r="A160" s="90"/>
      <c r="B160" s="37" t="str">
        <f>'Gene Table'!D160</f>
        <v>MIMAT0004503</v>
      </c>
      <c r="C160" s="141" t="s">
        <v>253</v>
      </c>
      <c r="D160" s="142"/>
      <c r="E160" s="142"/>
      <c r="F160" s="142"/>
      <c r="G160" s="142"/>
      <c r="H160" s="142"/>
      <c r="I160" s="142"/>
      <c r="J160" s="142"/>
      <c r="K160" s="142"/>
      <c r="L160" s="142"/>
      <c r="M160" s="142"/>
      <c r="N160" s="145"/>
      <c r="O160" s="146"/>
    </row>
    <row r="161" spans="1:15" ht="12.75">
      <c r="A161" s="90"/>
      <c r="B161" s="37" t="str">
        <f>'Gene Table'!D161</f>
        <v>MIMAT0004514</v>
      </c>
      <c r="C161" s="141" t="s">
        <v>257</v>
      </c>
      <c r="D161" s="142"/>
      <c r="E161" s="142"/>
      <c r="F161" s="142"/>
      <c r="G161" s="142"/>
      <c r="H161" s="142"/>
      <c r="I161" s="142"/>
      <c r="J161" s="142"/>
      <c r="K161" s="142"/>
      <c r="L161" s="142"/>
      <c r="M161" s="142"/>
      <c r="N161" s="145"/>
      <c r="O161" s="146"/>
    </row>
    <row r="162" spans="1:15" ht="12.75">
      <c r="A162" s="90"/>
      <c r="B162" s="37" t="str">
        <f>'Gene Table'!D162</f>
        <v>MIMAT0004515</v>
      </c>
      <c r="C162" s="141" t="s">
        <v>261</v>
      </c>
      <c r="D162" s="142"/>
      <c r="E162" s="142"/>
      <c r="F162" s="142"/>
      <c r="G162" s="142"/>
      <c r="H162" s="142"/>
      <c r="I162" s="142"/>
      <c r="J162" s="142"/>
      <c r="K162" s="142"/>
      <c r="L162" s="142"/>
      <c r="M162" s="142"/>
      <c r="N162" s="145"/>
      <c r="O162" s="146"/>
    </row>
    <row r="163" spans="1:15" ht="12.75">
      <c r="A163" s="90"/>
      <c r="B163" s="37" t="str">
        <f>'Gene Table'!D163</f>
        <v>MIMAT0004673</v>
      </c>
      <c r="C163" s="141" t="s">
        <v>265</v>
      </c>
      <c r="D163" s="142"/>
      <c r="E163" s="142"/>
      <c r="F163" s="142"/>
      <c r="G163" s="142"/>
      <c r="H163" s="142"/>
      <c r="I163" s="142"/>
      <c r="J163" s="142"/>
      <c r="K163" s="142"/>
      <c r="L163" s="142"/>
      <c r="M163" s="142"/>
      <c r="N163" s="145"/>
      <c r="O163" s="146"/>
    </row>
    <row r="164" spans="1:15" ht="12.75">
      <c r="A164" s="90"/>
      <c r="B164" s="37" t="str">
        <f>'Gene Table'!D164</f>
        <v>MIMAT0004551</v>
      </c>
      <c r="C164" s="141" t="s">
        <v>269</v>
      </c>
      <c r="D164" s="142"/>
      <c r="E164" s="142"/>
      <c r="F164" s="142"/>
      <c r="G164" s="142"/>
      <c r="H164" s="142"/>
      <c r="I164" s="142"/>
      <c r="J164" s="142"/>
      <c r="K164" s="142"/>
      <c r="L164" s="142"/>
      <c r="M164" s="142"/>
      <c r="N164" s="145"/>
      <c r="O164" s="146"/>
    </row>
    <row r="165" spans="1:15" ht="12.75">
      <c r="A165" s="90"/>
      <c r="B165" s="37" t="str">
        <f>'Gene Table'!D165</f>
        <v>MIMAT0004703</v>
      </c>
      <c r="C165" s="141" t="s">
        <v>273</v>
      </c>
      <c r="D165" s="142"/>
      <c r="E165" s="142"/>
      <c r="F165" s="142"/>
      <c r="G165" s="142"/>
      <c r="H165" s="142"/>
      <c r="I165" s="142"/>
      <c r="J165" s="142"/>
      <c r="K165" s="142"/>
      <c r="L165" s="142"/>
      <c r="M165" s="142"/>
      <c r="N165" s="145"/>
      <c r="O165" s="146"/>
    </row>
    <row r="166" spans="1:15" ht="12.75">
      <c r="A166" s="90"/>
      <c r="B166" s="37" t="str">
        <f>'Gene Table'!D166</f>
        <v>MIMAT0004506</v>
      </c>
      <c r="C166" s="141" t="s">
        <v>277</v>
      </c>
      <c r="D166" s="142"/>
      <c r="E166" s="142"/>
      <c r="F166" s="142"/>
      <c r="G166" s="142"/>
      <c r="H166" s="142"/>
      <c r="I166" s="142"/>
      <c r="J166" s="142"/>
      <c r="K166" s="142"/>
      <c r="L166" s="142"/>
      <c r="M166" s="142"/>
      <c r="N166" s="145"/>
      <c r="O166" s="146"/>
    </row>
    <row r="167" spans="1:15" ht="12.75">
      <c r="A167" s="90"/>
      <c r="B167" s="37" t="str">
        <f>'Gene Table'!D167</f>
        <v>MIMAT0000685</v>
      </c>
      <c r="C167" s="141" t="s">
        <v>281</v>
      </c>
      <c r="D167" s="142"/>
      <c r="E167" s="142"/>
      <c r="F167" s="142"/>
      <c r="G167" s="142"/>
      <c r="H167" s="142"/>
      <c r="I167" s="142"/>
      <c r="J167" s="142"/>
      <c r="K167" s="142"/>
      <c r="L167" s="142"/>
      <c r="M167" s="142"/>
      <c r="N167" s="145"/>
      <c r="O167" s="146"/>
    </row>
    <row r="168" spans="1:15" ht="12.75">
      <c r="A168" s="90"/>
      <c r="B168" s="37" t="str">
        <f>'Gene Table'!D168</f>
        <v>MIMAT0004686</v>
      </c>
      <c r="C168" s="141" t="s">
        <v>285</v>
      </c>
      <c r="D168" s="142"/>
      <c r="E168" s="142"/>
      <c r="F168" s="142"/>
      <c r="G168" s="142"/>
      <c r="H168" s="142"/>
      <c r="I168" s="142"/>
      <c r="J168" s="142"/>
      <c r="K168" s="142"/>
      <c r="L168" s="142"/>
      <c r="M168" s="142"/>
      <c r="N168" s="145"/>
      <c r="O168" s="146"/>
    </row>
    <row r="169" spans="1:15" ht="12.75">
      <c r="A169" s="90"/>
      <c r="B169" s="37" t="str">
        <f>'Gene Table'!D169</f>
        <v>MIMAT0004956</v>
      </c>
      <c r="C169" s="141" t="s">
        <v>289</v>
      </c>
      <c r="D169" s="142"/>
      <c r="E169" s="142"/>
      <c r="F169" s="142"/>
      <c r="G169" s="142"/>
      <c r="H169" s="142"/>
      <c r="I169" s="142"/>
      <c r="J169" s="142"/>
      <c r="K169" s="142"/>
      <c r="L169" s="142"/>
      <c r="M169" s="142"/>
      <c r="N169" s="145"/>
      <c r="O169" s="146"/>
    </row>
    <row r="170" spans="1:15" ht="12.75">
      <c r="A170" s="90"/>
      <c r="B170" s="37" t="str">
        <f>'Gene Table'!D170</f>
        <v>MIMAT0004749</v>
      </c>
      <c r="C170" s="141" t="s">
        <v>293</v>
      </c>
      <c r="D170" s="142"/>
      <c r="E170" s="142"/>
      <c r="F170" s="142"/>
      <c r="G170" s="142"/>
      <c r="H170" s="142"/>
      <c r="I170" s="142"/>
      <c r="J170" s="142"/>
      <c r="K170" s="142"/>
      <c r="L170" s="142"/>
      <c r="M170" s="142"/>
      <c r="N170" s="145"/>
      <c r="O170" s="146"/>
    </row>
    <row r="171" spans="1:15" ht="12.75">
      <c r="A171" s="90"/>
      <c r="B171" s="37" t="str">
        <f>'Gene Table'!D171</f>
        <v>MIMAT0004927</v>
      </c>
      <c r="C171" s="141" t="s">
        <v>297</v>
      </c>
      <c r="D171" s="142"/>
      <c r="E171" s="142"/>
      <c r="F171" s="142"/>
      <c r="G171" s="142"/>
      <c r="H171" s="142"/>
      <c r="I171" s="142"/>
      <c r="J171" s="142"/>
      <c r="K171" s="142"/>
      <c r="L171" s="142"/>
      <c r="M171" s="142"/>
      <c r="N171" s="145"/>
      <c r="O171" s="146"/>
    </row>
    <row r="172" spans="1:15" ht="12.75">
      <c r="A172" s="90"/>
      <c r="B172" s="37" t="str">
        <f>'Gene Table'!D172</f>
        <v>MIMAT0010195</v>
      </c>
      <c r="C172" s="141" t="s">
        <v>301</v>
      </c>
      <c r="D172" s="142"/>
      <c r="E172" s="142"/>
      <c r="F172" s="142"/>
      <c r="G172" s="142"/>
      <c r="H172" s="142"/>
      <c r="I172" s="142"/>
      <c r="J172" s="142"/>
      <c r="K172" s="142"/>
      <c r="L172" s="142"/>
      <c r="M172" s="142"/>
      <c r="N172" s="145"/>
      <c r="O172" s="146"/>
    </row>
    <row r="173" spans="1:15" ht="12.75">
      <c r="A173" s="90"/>
      <c r="B173" s="37" t="str">
        <f>'Gene Table'!D173</f>
        <v>MIMAT0015072</v>
      </c>
      <c r="C173" s="141" t="s">
        <v>305</v>
      </c>
      <c r="D173" s="142"/>
      <c r="E173" s="142"/>
      <c r="F173" s="142"/>
      <c r="G173" s="142"/>
      <c r="H173" s="142"/>
      <c r="I173" s="142"/>
      <c r="J173" s="142"/>
      <c r="K173" s="142"/>
      <c r="L173" s="142"/>
      <c r="M173" s="142"/>
      <c r="N173" s="145"/>
      <c r="O173" s="146"/>
    </row>
    <row r="174" spans="1:15" ht="12.75">
      <c r="A174" s="90"/>
      <c r="B174" s="37" t="str">
        <f>'Gene Table'!D174</f>
        <v>MIMAT0004593</v>
      </c>
      <c r="C174" s="141" t="s">
        <v>309</v>
      </c>
      <c r="D174" s="142"/>
      <c r="E174" s="142"/>
      <c r="F174" s="142"/>
      <c r="G174" s="142"/>
      <c r="H174" s="142"/>
      <c r="I174" s="142"/>
      <c r="J174" s="142"/>
      <c r="K174" s="142"/>
      <c r="L174" s="142"/>
      <c r="M174" s="142"/>
      <c r="N174" s="145"/>
      <c r="O174" s="146"/>
    </row>
    <row r="175" spans="1:15" ht="12.75">
      <c r="A175" s="90"/>
      <c r="B175" s="37" t="str">
        <f>'Gene Table'!D175</f>
        <v>MIMAT0004598</v>
      </c>
      <c r="C175" s="141" t="s">
        <v>313</v>
      </c>
      <c r="D175" s="142"/>
      <c r="E175" s="142"/>
      <c r="F175" s="142"/>
      <c r="G175" s="142"/>
      <c r="H175" s="142"/>
      <c r="I175" s="142"/>
      <c r="J175" s="142"/>
      <c r="K175" s="142"/>
      <c r="L175" s="142"/>
      <c r="M175" s="142"/>
      <c r="N175" s="145"/>
      <c r="O175" s="146"/>
    </row>
    <row r="176" spans="1:15" ht="12.75">
      <c r="A176" s="90"/>
      <c r="B176" s="37" t="str">
        <f>'Gene Table'!D176</f>
        <v>MIMAT0004610</v>
      </c>
      <c r="C176" s="141" t="s">
        <v>317</v>
      </c>
      <c r="D176" s="142"/>
      <c r="E176" s="142"/>
      <c r="F176" s="142"/>
      <c r="G176" s="142"/>
      <c r="H176" s="142"/>
      <c r="I176" s="142"/>
      <c r="J176" s="142"/>
      <c r="K176" s="142"/>
      <c r="L176" s="142"/>
      <c r="M176" s="142"/>
      <c r="N176" s="145"/>
      <c r="O176" s="146"/>
    </row>
    <row r="177" spans="1:15" ht="12.75">
      <c r="A177" s="90"/>
      <c r="B177" s="37" t="str">
        <f>'Gene Table'!D177</f>
        <v>MIMAT0004488</v>
      </c>
      <c r="C177" s="141" t="s">
        <v>321</v>
      </c>
      <c r="D177" s="142"/>
      <c r="E177" s="142"/>
      <c r="F177" s="142"/>
      <c r="G177" s="142"/>
      <c r="H177" s="142"/>
      <c r="I177" s="142"/>
      <c r="J177" s="142"/>
      <c r="K177" s="142"/>
      <c r="L177" s="142"/>
      <c r="M177" s="142"/>
      <c r="N177" s="145"/>
      <c r="O177" s="146"/>
    </row>
    <row r="178" spans="1:15" ht="12.75">
      <c r="A178" s="90"/>
      <c r="B178" s="37" t="str">
        <f>'Gene Table'!D178</f>
        <v>MIMAT0004586</v>
      </c>
      <c r="C178" s="141" t="s">
        <v>325</v>
      </c>
      <c r="D178" s="142"/>
      <c r="E178" s="142"/>
      <c r="F178" s="142"/>
      <c r="G178" s="142"/>
      <c r="H178" s="142"/>
      <c r="I178" s="142"/>
      <c r="J178" s="142"/>
      <c r="K178" s="142"/>
      <c r="L178" s="142"/>
      <c r="M178" s="142"/>
      <c r="N178" s="145"/>
      <c r="O178" s="146"/>
    </row>
    <row r="179" spans="1:15" ht="12.75">
      <c r="A179" s="90"/>
      <c r="B179" s="37" t="str">
        <f>'Gene Table'!D179</f>
        <v>MIMAT0004489</v>
      </c>
      <c r="C179" s="141" t="s">
        <v>329</v>
      </c>
      <c r="D179" s="142"/>
      <c r="E179" s="142"/>
      <c r="F179" s="142"/>
      <c r="G179" s="142"/>
      <c r="H179" s="142"/>
      <c r="I179" s="142"/>
      <c r="J179" s="142"/>
      <c r="K179" s="142"/>
      <c r="L179" s="142"/>
      <c r="M179" s="142"/>
      <c r="N179" s="145"/>
      <c r="O179" s="146"/>
    </row>
    <row r="180" spans="1:15" ht="12.75">
      <c r="A180" s="90"/>
      <c r="B180" s="37" t="str">
        <f>'Gene Table'!D180</f>
        <v>MIMAT0004518</v>
      </c>
      <c r="C180" s="141" t="s">
        <v>333</v>
      </c>
      <c r="D180" s="142"/>
      <c r="E180" s="142"/>
      <c r="F180" s="142"/>
      <c r="G180" s="142"/>
      <c r="H180" s="142"/>
      <c r="I180" s="142"/>
      <c r="J180" s="142"/>
      <c r="K180" s="142"/>
      <c r="L180" s="142"/>
      <c r="M180" s="142"/>
      <c r="N180" s="145"/>
      <c r="O180" s="146"/>
    </row>
    <row r="181" spans="1:15" ht="12.75">
      <c r="A181" s="90"/>
      <c r="B181" s="37" t="str">
        <f>'Gene Table'!D181</f>
        <v>MIMAT0000071</v>
      </c>
      <c r="C181" s="141" t="s">
        <v>337</v>
      </c>
      <c r="D181" s="142"/>
      <c r="E181" s="142"/>
      <c r="F181" s="142"/>
      <c r="G181" s="142"/>
      <c r="H181" s="142"/>
      <c r="I181" s="142"/>
      <c r="J181" s="142"/>
      <c r="K181" s="142"/>
      <c r="L181" s="142"/>
      <c r="M181" s="142"/>
      <c r="N181" s="145"/>
      <c r="O181" s="146"/>
    </row>
    <row r="182" spans="1:15" ht="12.75">
      <c r="A182" s="90"/>
      <c r="B182" s="37" t="str">
        <f>'Gene Table'!D182</f>
        <v>MIMAT0004560</v>
      </c>
      <c r="C182" s="141" t="s">
        <v>341</v>
      </c>
      <c r="D182" s="142"/>
      <c r="E182" s="142"/>
      <c r="F182" s="142"/>
      <c r="G182" s="142"/>
      <c r="H182" s="142"/>
      <c r="I182" s="142"/>
      <c r="J182" s="142"/>
      <c r="K182" s="142"/>
      <c r="L182" s="142"/>
      <c r="M182" s="142"/>
      <c r="N182" s="145"/>
      <c r="O182" s="146"/>
    </row>
    <row r="183" spans="1:15" ht="12.75">
      <c r="A183" s="90"/>
      <c r="B183" s="37" t="str">
        <f>'Gene Table'!D183</f>
        <v>NC</v>
      </c>
      <c r="C183" s="141" t="s">
        <v>345</v>
      </c>
      <c r="D183" s="142"/>
      <c r="E183" s="142"/>
      <c r="F183" s="142"/>
      <c r="G183" s="142"/>
      <c r="H183" s="142"/>
      <c r="I183" s="142"/>
      <c r="J183" s="142"/>
      <c r="K183" s="142"/>
      <c r="L183" s="142"/>
      <c r="M183" s="142"/>
      <c r="N183" s="145"/>
      <c r="O183" s="146"/>
    </row>
    <row r="184" spans="1:15" ht="12.75">
      <c r="A184" s="90"/>
      <c r="B184" s="37" t="str">
        <f>'Gene Table'!D184</f>
        <v>NC</v>
      </c>
      <c r="C184" s="141" t="s">
        <v>347</v>
      </c>
      <c r="D184" s="142"/>
      <c r="E184" s="142"/>
      <c r="F184" s="142"/>
      <c r="G184" s="142"/>
      <c r="H184" s="142"/>
      <c r="I184" s="142"/>
      <c r="J184" s="142"/>
      <c r="K184" s="142"/>
      <c r="L184" s="142"/>
      <c r="M184" s="142"/>
      <c r="N184" s="145"/>
      <c r="O184" s="146"/>
    </row>
    <row r="185" spans="1:15" ht="12.75">
      <c r="A185" s="90"/>
      <c r="B185" s="37" t="str">
        <f>'Gene Table'!D185</f>
        <v>NR_002752</v>
      </c>
      <c r="C185" s="141" t="s">
        <v>348</v>
      </c>
      <c r="D185" s="142"/>
      <c r="E185" s="142"/>
      <c r="F185" s="142"/>
      <c r="G185" s="142"/>
      <c r="H185" s="142"/>
      <c r="I185" s="142"/>
      <c r="J185" s="142"/>
      <c r="K185" s="142"/>
      <c r="L185" s="142"/>
      <c r="M185" s="142"/>
      <c r="N185" s="145"/>
      <c r="O185" s="146"/>
    </row>
    <row r="186" spans="1:15" ht="12.75">
      <c r="A186" s="90"/>
      <c r="B186" s="37" t="str">
        <f>'Gene Table'!D186</f>
        <v>NR_002750</v>
      </c>
      <c r="C186" s="141" t="s">
        <v>352</v>
      </c>
      <c r="D186" s="142"/>
      <c r="E186" s="142"/>
      <c r="F186" s="142"/>
      <c r="G186" s="142"/>
      <c r="H186" s="142"/>
      <c r="I186" s="142"/>
      <c r="J186" s="142"/>
      <c r="K186" s="142"/>
      <c r="L186" s="142"/>
      <c r="M186" s="142"/>
      <c r="N186" s="145"/>
      <c r="O186" s="146"/>
    </row>
    <row r="187" spans="1:15" ht="12.75">
      <c r="A187" s="90"/>
      <c r="B187" s="37" t="str">
        <f>'Gene Table'!D187</f>
        <v>NR_002745</v>
      </c>
      <c r="C187" s="141" t="s">
        <v>356</v>
      </c>
      <c r="D187" s="142"/>
      <c r="E187" s="142"/>
      <c r="F187" s="142"/>
      <c r="G187" s="142"/>
      <c r="H187" s="142"/>
      <c r="I187" s="142"/>
      <c r="J187" s="142"/>
      <c r="K187" s="142"/>
      <c r="L187" s="142"/>
      <c r="M187" s="142"/>
      <c r="N187" s="145"/>
      <c r="O187" s="146"/>
    </row>
    <row r="188" spans="1:15" ht="12.75">
      <c r="A188" s="90"/>
      <c r="B188" s="37" t="str">
        <f>'Gene Table'!D188</f>
        <v>NR_002746</v>
      </c>
      <c r="C188" s="141" t="s">
        <v>360</v>
      </c>
      <c r="D188" s="142"/>
      <c r="E188" s="142"/>
      <c r="F188" s="142"/>
      <c r="G188" s="142"/>
      <c r="H188" s="142"/>
      <c r="I188" s="142"/>
      <c r="J188" s="142"/>
      <c r="K188" s="142"/>
      <c r="L188" s="142"/>
      <c r="M188" s="142"/>
      <c r="N188" s="145"/>
      <c r="O188" s="146"/>
    </row>
    <row r="189" spans="1:15" ht="12.75">
      <c r="A189" s="90"/>
      <c r="B189" s="37" t="str">
        <f>'Gene Table'!D189</f>
        <v>NR_002744</v>
      </c>
      <c r="C189" s="141" t="s">
        <v>364</v>
      </c>
      <c r="D189" s="142"/>
      <c r="E189" s="142"/>
      <c r="F189" s="142"/>
      <c r="G189" s="142"/>
      <c r="H189" s="142"/>
      <c r="I189" s="142"/>
      <c r="J189" s="142"/>
      <c r="K189" s="142"/>
      <c r="L189" s="142"/>
      <c r="M189" s="142"/>
      <c r="N189" s="145"/>
      <c r="O189" s="146"/>
    </row>
    <row r="190" spans="1:15" ht="12.75">
      <c r="A190" s="90"/>
      <c r="B190" s="37" t="str">
        <f>'Gene Table'!D190</f>
        <v>NR_002450</v>
      </c>
      <c r="C190" s="141" t="s">
        <v>368</v>
      </c>
      <c r="D190" s="142"/>
      <c r="E190" s="142"/>
      <c r="F190" s="142"/>
      <c r="G190" s="142"/>
      <c r="H190" s="142"/>
      <c r="I190" s="142"/>
      <c r="J190" s="142"/>
      <c r="K190" s="142"/>
      <c r="L190" s="142"/>
      <c r="M190" s="142"/>
      <c r="N190" s="145"/>
      <c r="O190" s="146"/>
    </row>
    <row r="191" spans="1:15" ht="12.75">
      <c r="A191" s="90"/>
      <c r="B191" s="37" t="str">
        <f>'Gene Table'!D191</f>
        <v>RT</v>
      </c>
      <c r="C191" s="141" t="s">
        <v>372</v>
      </c>
      <c r="D191" s="142"/>
      <c r="E191" s="142"/>
      <c r="F191" s="142"/>
      <c r="G191" s="142"/>
      <c r="H191" s="142"/>
      <c r="I191" s="142"/>
      <c r="J191" s="142"/>
      <c r="K191" s="142"/>
      <c r="L191" s="142"/>
      <c r="M191" s="142"/>
      <c r="N191" s="145"/>
      <c r="O191" s="146"/>
    </row>
    <row r="192" spans="1:15" ht="12.75">
      <c r="A192" s="90"/>
      <c r="B192" s="37" t="str">
        <f>'Gene Table'!D192</f>
        <v>RT</v>
      </c>
      <c r="C192" s="141" t="s">
        <v>374</v>
      </c>
      <c r="D192" s="142"/>
      <c r="E192" s="142"/>
      <c r="F192" s="142"/>
      <c r="G192" s="142"/>
      <c r="H192" s="142"/>
      <c r="I192" s="142"/>
      <c r="J192" s="142"/>
      <c r="K192" s="142"/>
      <c r="L192" s="142"/>
      <c r="M192" s="142"/>
      <c r="N192" s="145"/>
      <c r="O192" s="146"/>
    </row>
    <row r="193" spans="1:15" ht="12.75">
      <c r="A193" s="90"/>
      <c r="B193" s="37" t="str">
        <f>'Gene Table'!D193</f>
        <v>PCR</v>
      </c>
      <c r="C193" s="141" t="s">
        <v>375</v>
      </c>
      <c r="D193" s="142"/>
      <c r="E193" s="142"/>
      <c r="F193" s="142"/>
      <c r="G193" s="142"/>
      <c r="H193" s="142"/>
      <c r="I193" s="142"/>
      <c r="J193" s="142"/>
      <c r="K193" s="142"/>
      <c r="L193" s="142"/>
      <c r="M193" s="142"/>
      <c r="N193" s="145"/>
      <c r="O193" s="146"/>
    </row>
    <row r="194" spans="1:15" ht="12.75">
      <c r="A194" s="90"/>
      <c r="B194" s="37" t="str">
        <f>'Gene Table'!D194</f>
        <v>PCR</v>
      </c>
      <c r="C194" s="141" t="s">
        <v>377</v>
      </c>
      <c r="D194" s="142"/>
      <c r="E194" s="142"/>
      <c r="F194" s="142"/>
      <c r="G194" s="142"/>
      <c r="H194" s="142"/>
      <c r="I194" s="142"/>
      <c r="J194" s="142"/>
      <c r="K194" s="142"/>
      <c r="L194" s="142"/>
      <c r="M194" s="142"/>
      <c r="N194" s="145"/>
      <c r="O194" s="146"/>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A3" sqref="A3:A2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1" t="s">
        <v>3</v>
      </c>
      <c r="B1" s="86" t="s">
        <v>653</v>
      </c>
      <c r="C1" s="61" t="s">
        <v>632</v>
      </c>
      <c r="D1" s="96" t="str">
        <f>Results!D2</f>
        <v>Test Sample</v>
      </c>
      <c r="E1" s="97"/>
      <c r="F1" s="97"/>
      <c r="G1" s="97"/>
      <c r="H1" s="97"/>
      <c r="I1" s="97"/>
      <c r="J1" s="97"/>
      <c r="K1" s="97"/>
      <c r="L1" s="97"/>
      <c r="M1" s="119"/>
      <c r="N1" s="86" t="s">
        <v>653</v>
      </c>
      <c r="O1" s="61" t="s">
        <v>632</v>
      </c>
      <c r="P1" s="29" t="str">
        <f>Results!E2</f>
        <v>Control Sample</v>
      </c>
      <c r="Q1" s="29"/>
      <c r="R1" s="29"/>
      <c r="S1" s="29"/>
      <c r="T1" s="29"/>
      <c r="U1" s="29"/>
      <c r="V1" s="29"/>
      <c r="W1" s="29"/>
      <c r="X1" s="29"/>
      <c r="Y1" s="29"/>
    </row>
    <row r="2" spans="1:25" ht="15" customHeight="1">
      <c r="A2" s="61"/>
      <c r="B2" s="121"/>
      <c r="C2" s="60"/>
      <c r="D2" s="122" t="s">
        <v>637</v>
      </c>
      <c r="E2" s="122" t="s">
        <v>638</v>
      </c>
      <c r="F2" s="122" t="s">
        <v>639</v>
      </c>
      <c r="G2" s="122" t="s">
        <v>640</v>
      </c>
      <c r="H2" s="122" t="s">
        <v>641</v>
      </c>
      <c r="I2" s="122" t="s">
        <v>642</v>
      </c>
      <c r="J2" s="122" t="s">
        <v>643</v>
      </c>
      <c r="K2" s="122" t="s">
        <v>644</v>
      </c>
      <c r="L2" s="122" t="s">
        <v>645</v>
      </c>
      <c r="M2" s="122" t="s">
        <v>646</v>
      </c>
      <c r="N2" s="121"/>
      <c r="O2" s="60"/>
      <c r="P2" s="122" t="s">
        <v>637</v>
      </c>
      <c r="Q2" s="122" t="s">
        <v>638</v>
      </c>
      <c r="R2" s="122" t="s">
        <v>639</v>
      </c>
      <c r="S2" s="122" t="s">
        <v>640</v>
      </c>
      <c r="T2" s="122" t="s">
        <v>641</v>
      </c>
      <c r="U2" s="122" t="s">
        <v>642</v>
      </c>
      <c r="V2" s="122" t="s">
        <v>643</v>
      </c>
      <c r="W2" s="122" t="s">
        <v>644</v>
      </c>
      <c r="X2" s="122" t="s">
        <v>645</v>
      </c>
      <c r="Y2" s="122" t="s">
        <v>646</v>
      </c>
    </row>
    <row r="3" spans="1:25" ht="15" customHeight="1">
      <c r="A3" s="123" t="s">
        <v>8</v>
      </c>
      <c r="B3" s="124" t="str">
        <f>IF(C3="","",VLOOKUP(C3,'Gene Table'!B$3:D$98,2,FALSE))</f>
        <v>HmiRQP9001</v>
      </c>
      <c r="C3" s="125" t="s">
        <v>348</v>
      </c>
      <c r="D3" s="126" t="str">
        <f>IF(C3="","",IF(VLOOKUP($C3,'Test Sample Data'!$C$3:$M$98,2,FALSE)=0,"",VLOOKUP($C3,'Test Sample Data'!$C$3:$M$98,2,FALSE)))</f>
        <v/>
      </c>
      <c r="E3" s="126" t="str">
        <f>IF(C3="","",IF(VLOOKUP($C3,'Test Sample Data'!$C$3:$M$98,3,FALSE)=0,"",VLOOKUP($C3,'Test Sample Data'!$C$3:$M$98,3,FALSE)))</f>
        <v/>
      </c>
      <c r="F3" s="126" t="str">
        <f>IF(C3="","",IF(VLOOKUP($C3,'Test Sample Data'!$C$3:$M$98,4,FALSE)=0,"",VLOOKUP($C3,'Test Sample Data'!$C$3:$M$98,4,FALSE)))</f>
        <v/>
      </c>
      <c r="G3" s="126" t="str">
        <f>IF(C3="","",IF(VLOOKUP($C3,'Test Sample Data'!$C$3:$M$98,5,FALSE)=0,"",VLOOKUP($C3,'Test Sample Data'!$C$3:$M$98,5,FALSE)))</f>
        <v/>
      </c>
      <c r="H3" s="126" t="str">
        <f>IF(C3="","",IF(VLOOKUP($C3,'Test Sample Data'!$C$3:$M$98,6,FALSE)=0,"",VLOOKUP($C3,'Test Sample Data'!$C$3:$M$98,6,FALSE)))</f>
        <v/>
      </c>
      <c r="I3" s="126" t="str">
        <f>IF(C3="","",IF(VLOOKUP($C3,'Test Sample Data'!$C$3:$M$98,7,FALSE)=0,"",VLOOKUP($C3,'Test Sample Data'!$C$3:$M$98,7,FALSE)))</f>
        <v/>
      </c>
      <c r="J3" s="126" t="str">
        <f>IF(C3="","",IF(VLOOKUP($C3,'Test Sample Data'!$C$3:$M$98,8,FALSE)=0,"",VLOOKUP($C3,'Test Sample Data'!$C$3:$M$98,8,FALSE)))</f>
        <v/>
      </c>
      <c r="K3" s="126" t="str">
        <f>IF(C3="","",IF(VLOOKUP($C3,'Test Sample Data'!$C$3:$M$98,9,FALSE)=0,"",VLOOKUP($C3,'Test Sample Data'!$C$3:$M$98,9,FALSE)))</f>
        <v/>
      </c>
      <c r="L3" s="126" t="str">
        <f>IF(C3="","",IF(VLOOKUP($C3,'Test Sample Data'!$C$3:$M$98,10,FALSE)=0,"",VLOOKUP($C3,'Test Sample Data'!$C$3:$M$98,10,FALSE)))</f>
        <v/>
      </c>
      <c r="M3" s="126" t="str">
        <f>IF(C3="","",IF(VLOOKUP($C3,'Test Sample Data'!$C$3:$M$98,11,FALSE)=0,"",VLOOKUP($C3,'Test Sample Data'!$C$3:$M$98,11,FALSE)))</f>
        <v/>
      </c>
      <c r="N3" s="133" t="str">
        <f>IF(B3=0,"",B3)</f>
        <v>HmiRQP9001</v>
      </c>
      <c r="O3" s="134" t="str">
        <f>IF('Choose Housekeeping Genes'!C3=0,"",'Choose Housekeeping Genes'!C3)</f>
        <v>H03</v>
      </c>
      <c r="P3" s="126" t="str">
        <f>IF(C3="","",IF(VLOOKUP($C3,'Control Sample Data'!$C$3:$M$98,2,FALSE)=0,"",VLOOKUP($C3,'Control Sample Data'!$C$3:$M$98,2,FALSE)))</f>
        <v/>
      </c>
      <c r="Q3" s="126" t="str">
        <f>IF(C3="","",IF(VLOOKUP($C3,'Control Sample Data'!$C$3:$M$98,3,FALSE)=0,"",VLOOKUP($C3,'Control Sample Data'!$C$3:$M$98,3,FALSE)))</f>
        <v/>
      </c>
      <c r="R3" s="126" t="str">
        <f>IF(C3="","",IF(VLOOKUP($C3,'Control Sample Data'!$C$3:$M$98,4,FALSE)=0,"",VLOOKUP($C3,'Control Sample Data'!$C$3:$M$98,4,FALSE)))</f>
        <v/>
      </c>
      <c r="S3" s="126" t="str">
        <f>IF(C3="","",IF(VLOOKUP($C3,'Control Sample Data'!$C$3:$M$98,5,FALSE)=0,"",VLOOKUP($C3,'Control Sample Data'!$C$3:$M$98,5,FALSE)))</f>
        <v/>
      </c>
      <c r="T3" s="126" t="str">
        <f>IF(C3="","",IF(VLOOKUP($C3,'Control Sample Data'!$C$3:$M$98,6,FALSE)=0,"",VLOOKUP($C3,'Control Sample Data'!$C$3:$M$98,6,FALSE)))</f>
        <v/>
      </c>
      <c r="U3" s="126" t="str">
        <f>IF(C3="","",IF(VLOOKUP($C3,'Control Sample Data'!$C$3:$M$98,7,FALSE)=0,"",VLOOKUP($C3,'Control Sample Data'!$C$3:$M$98,7,FALSE)))</f>
        <v/>
      </c>
      <c r="V3" s="126" t="str">
        <f>IF(C3="","",IF(VLOOKUP($C3,'Control Sample Data'!$C$3:$M$98,8,FALSE)=0,"",VLOOKUP($C3,'Control Sample Data'!$C$3:$M$98,8,FALSE)))</f>
        <v/>
      </c>
      <c r="W3" s="126" t="str">
        <f>IF(C3="","",IF(VLOOKUP($C3,'Control Sample Data'!$C$3:$M$98,9,FALSE)=0,"",VLOOKUP($C3,'Control Sample Data'!$C$3:$M$98,9,FALSE)))</f>
        <v/>
      </c>
      <c r="X3" s="126" t="str">
        <f>IF(C3="","",IF(VLOOKUP($C3,'Control Sample Data'!$C$3:$M$98,10,FALSE)=0,"",VLOOKUP($C3,'Control Sample Data'!$C$3:$M$98,10,FALSE)))</f>
        <v/>
      </c>
      <c r="Y3" s="126" t="str">
        <f>IF(C3="","",IF(VLOOKUP($C3,'Control Sample Data'!$C$3:$M$98,11,FALSE)=0,"",VLOOKUP($C3,'Control Sample Data'!$C$3:$M$98,11,FALSE)))</f>
        <v/>
      </c>
    </row>
    <row r="4" spans="1:25" ht="15" customHeight="1">
      <c r="A4" s="123"/>
      <c r="B4" s="124" t="str">
        <f>IF(C4="","",VLOOKUP(C4,'Gene Table'!B$3:D$98,2,FALSE))</f>
        <v>HmiRQP9011</v>
      </c>
      <c r="C4" s="125" t="s">
        <v>352</v>
      </c>
      <c r="D4" s="126" t="str">
        <f>IF(C4="","",IF(VLOOKUP($C4,'Test Sample Data'!$C$3:$M$98,2,FALSE)=0,"",VLOOKUP($C4,'Test Sample Data'!$C$3:$M$98,2,FALSE)))</f>
        <v/>
      </c>
      <c r="E4" s="126" t="str">
        <f>IF(C4="","",IF(VLOOKUP($C4,'Test Sample Data'!$C$3:$M$98,3,FALSE)=0,"",VLOOKUP($C4,'Test Sample Data'!$C$3:$M$98,3,FALSE)))</f>
        <v/>
      </c>
      <c r="F4" s="126" t="str">
        <f>IF(C4="","",IF(VLOOKUP($C4,'Test Sample Data'!$C$3:$M$98,4,FALSE)=0,"",VLOOKUP($C4,'Test Sample Data'!$C$3:$M$98,4,FALSE)))</f>
        <v/>
      </c>
      <c r="G4" s="126" t="str">
        <f>IF(C4="","",IF(VLOOKUP($C4,'Test Sample Data'!$C$3:$M$98,5,FALSE)=0,"",VLOOKUP($C4,'Test Sample Data'!$C$3:$M$98,5,FALSE)))</f>
        <v/>
      </c>
      <c r="H4" s="126" t="str">
        <f>IF(C4="","",IF(VLOOKUP($C4,'Test Sample Data'!$C$3:$M$98,6,FALSE)=0,"",VLOOKUP($C4,'Test Sample Data'!$C$3:$M$98,6,FALSE)))</f>
        <v/>
      </c>
      <c r="I4" s="126" t="str">
        <f>IF(C4="","",IF(VLOOKUP($C4,'Test Sample Data'!$C$3:$M$98,7,FALSE)=0,"",VLOOKUP($C4,'Test Sample Data'!$C$3:$M$98,7,FALSE)))</f>
        <v/>
      </c>
      <c r="J4" s="126" t="str">
        <f>IF(C4="","",IF(VLOOKUP($C4,'Test Sample Data'!$C$3:$M$98,8,FALSE)=0,"",VLOOKUP($C4,'Test Sample Data'!$C$3:$M$98,8,FALSE)))</f>
        <v/>
      </c>
      <c r="K4" s="126" t="str">
        <f>IF(C4="","",IF(VLOOKUP($C4,'Test Sample Data'!$C$3:$M$98,9,FALSE)=0,"",VLOOKUP($C4,'Test Sample Data'!$C$3:$M$98,9,FALSE)))</f>
        <v/>
      </c>
      <c r="L4" s="126" t="str">
        <f>IF(C4="","",IF(VLOOKUP($C4,'Test Sample Data'!$C$3:$M$98,10,FALSE)=0,"",VLOOKUP($C4,'Test Sample Data'!$C$3:$M$98,10,FALSE)))</f>
        <v/>
      </c>
      <c r="M4" s="126" t="str">
        <f>IF(C4="","",IF(VLOOKUP($C4,'Test Sample Data'!$C$3:$M$98,11,FALSE)=0,"",VLOOKUP($C4,'Test Sample Data'!$C$3:$M$98,11,FALSE)))</f>
        <v/>
      </c>
      <c r="N4" s="135" t="str">
        <f aca="true" t="shared" si="0" ref="N4:N22">IF(B4=0,"",B4)</f>
        <v>HmiRQP9011</v>
      </c>
      <c r="O4" s="30" t="str">
        <f>IF('Choose Housekeeping Genes'!C4=0,"",'Choose Housekeeping Genes'!C4)</f>
        <v>H04</v>
      </c>
      <c r="P4" s="126" t="str">
        <f>IF(C4="","",IF(VLOOKUP($C4,'Control Sample Data'!$C$3:$M$98,2,FALSE)=0,"",VLOOKUP($C4,'Control Sample Data'!$C$3:$M$98,2,FALSE)))</f>
        <v/>
      </c>
      <c r="Q4" s="126" t="str">
        <f>IF(C4="","",IF(VLOOKUP($C4,'Control Sample Data'!$C$3:$M$98,3,FALSE)=0,"",VLOOKUP($C4,'Control Sample Data'!$C$3:$M$98,3,FALSE)))</f>
        <v/>
      </c>
      <c r="R4" s="126" t="str">
        <f>IF(C4="","",IF(VLOOKUP($C4,'Control Sample Data'!$C$3:$M$98,4,FALSE)=0,"",VLOOKUP($C4,'Control Sample Data'!$C$3:$M$98,4,FALSE)))</f>
        <v/>
      </c>
      <c r="S4" s="126" t="str">
        <f>IF(C4="","",IF(VLOOKUP($C4,'Control Sample Data'!$C$3:$M$98,5,FALSE)=0,"",VLOOKUP($C4,'Control Sample Data'!$C$3:$M$98,5,FALSE)))</f>
        <v/>
      </c>
      <c r="T4" s="126" t="str">
        <f>IF(C4="","",IF(VLOOKUP($C4,'Control Sample Data'!$C$3:$M$98,6,FALSE)=0,"",VLOOKUP($C4,'Control Sample Data'!$C$3:$M$98,6,FALSE)))</f>
        <v/>
      </c>
      <c r="U4" s="126" t="str">
        <f>IF(C4="","",IF(VLOOKUP($C4,'Control Sample Data'!$C$3:$M$98,7,FALSE)=0,"",VLOOKUP($C4,'Control Sample Data'!$C$3:$M$98,7,FALSE)))</f>
        <v/>
      </c>
      <c r="V4" s="126" t="str">
        <f>IF(C4="","",IF(VLOOKUP($C4,'Control Sample Data'!$C$3:$M$98,8,FALSE)=0,"",VLOOKUP($C4,'Control Sample Data'!$C$3:$M$98,8,FALSE)))</f>
        <v/>
      </c>
      <c r="W4" s="126" t="str">
        <f>IF(C4="","",IF(VLOOKUP($C4,'Control Sample Data'!$C$3:$M$98,9,FALSE)=0,"",VLOOKUP($C4,'Control Sample Data'!$C$3:$M$98,9,FALSE)))</f>
        <v/>
      </c>
      <c r="X4" s="126" t="str">
        <f>IF(C4="","",IF(VLOOKUP($C4,'Control Sample Data'!$C$3:$M$98,10,FALSE)=0,"",VLOOKUP($C4,'Control Sample Data'!$C$3:$M$98,10,FALSE)))</f>
        <v/>
      </c>
      <c r="Y4" s="126" t="str">
        <f>IF(C4="","",IF(VLOOKUP($C4,'Control Sample Data'!$C$3:$M$98,11,FALSE)=0,"",VLOOKUP($C4,'Control Sample Data'!$C$3:$M$98,11,FALSE)))</f>
        <v/>
      </c>
    </row>
    <row r="5" spans="1:25" ht="15" customHeight="1">
      <c r="A5" s="123"/>
      <c r="B5" s="124" t="str">
        <f>IF(C5="","",VLOOKUP(C5,'Gene Table'!B$3:D$98,2,FALSE))</f>
        <v>HmiRQP9021</v>
      </c>
      <c r="C5" s="125" t="s">
        <v>356</v>
      </c>
      <c r="D5" s="126" t="str">
        <f>IF(C5="","",IF(VLOOKUP($C5,'Test Sample Data'!$C$3:$M$98,2,FALSE)=0,"",VLOOKUP($C5,'Test Sample Data'!$C$3:$M$98,2,FALSE)))</f>
        <v/>
      </c>
      <c r="E5" s="126" t="str">
        <f>IF(C5="","",IF(VLOOKUP($C5,'Test Sample Data'!$C$3:$M$98,3,FALSE)=0,"",VLOOKUP($C5,'Test Sample Data'!$C$3:$M$98,3,FALSE)))</f>
        <v/>
      </c>
      <c r="F5" s="126" t="str">
        <f>IF(C5="","",IF(VLOOKUP($C5,'Test Sample Data'!$C$3:$M$98,4,FALSE)=0,"",VLOOKUP($C5,'Test Sample Data'!$C$3:$M$98,4,FALSE)))</f>
        <v/>
      </c>
      <c r="G5" s="126" t="str">
        <f>IF(C5="","",IF(VLOOKUP($C5,'Test Sample Data'!$C$3:$M$98,5,FALSE)=0,"",VLOOKUP($C5,'Test Sample Data'!$C$3:$M$98,5,FALSE)))</f>
        <v/>
      </c>
      <c r="H5" s="126" t="str">
        <f>IF(C5="","",IF(VLOOKUP($C5,'Test Sample Data'!$C$3:$M$98,6,FALSE)=0,"",VLOOKUP($C5,'Test Sample Data'!$C$3:$M$98,6,FALSE)))</f>
        <v/>
      </c>
      <c r="I5" s="126" t="str">
        <f>IF(C5="","",IF(VLOOKUP($C5,'Test Sample Data'!$C$3:$M$98,7,FALSE)=0,"",VLOOKUP($C5,'Test Sample Data'!$C$3:$M$98,7,FALSE)))</f>
        <v/>
      </c>
      <c r="J5" s="126" t="str">
        <f>IF(C5="","",IF(VLOOKUP($C5,'Test Sample Data'!$C$3:$M$98,8,FALSE)=0,"",VLOOKUP($C5,'Test Sample Data'!$C$3:$M$98,8,FALSE)))</f>
        <v/>
      </c>
      <c r="K5" s="126" t="str">
        <f>IF(C5="","",IF(VLOOKUP($C5,'Test Sample Data'!$C$3:$M$98,9,FALSE)=0,"",VLOOKUP($C5,'Test Sample Data'!$C$3:$M$98,9,FALSE)))</f>
        <v/>
      </c>
      <c r="L5" s="126" t="str">
        <f>IF(C5="","",IF(VLOOKUP($C5,'Test Sample Data'!$C$3:$M$98,10,FALSE)=0,"",VLOOKUP($C5,'Test Sample Data'!$C$3:$M$98,10,FALSE)))</f>
        <v/>
      </c>
      <c r="M5" s="126" t="str">
        <f>IF(C5="","",IF(VLOOKUP($C5,'Test Sample Data'!$C$3:$M$98,11,FALSE)=0,"",VLOOKUP($C5,'Test Sample Data'!$C$3:$M$98,11,FALSE)))</f>
        <v/>
      </c>
      <c r="N5" s="135" t="str">
        <f t="shared" si="0"/>
        <v>HmiRQP9021</v>
      </c>
      <c r="O5" s="30" t="str">
        <f>IF('Choose Housekeeping Genes'!C5=0,"",'Choose Housekeeping Genes'!C5)</f>
        <v>H05</v>
      </c>
      <c r="P5" s="126" t="str">
        <f>IF(C5="","",IF(VLOOKUP($C5,'Control Sample Data'!$C$3:$M$98,2,FALSE)=0,"",VLOOKUP($C5,'Control Sample Data'!$C$3:$M$98,2,FALSE)))</f>
        <v/>
      </c>
      <c r="Q5" s="126" t="str">
        <f>IF(C5="","",IF(VLOOKUP($C5,'Control Sample Data'!$C$3:$M$98,3,FALSE)=0,"",VLOOKUP($C5,'Control Sample Data'!$C$3:$M$98,3,FALSE)))</f>
        <v/>
      </c>
      <c r="R5" s="126" t="str">
        <f>IF(C5="","",IF(VLOOKUP($C5,'Control Sample Data'!$C$3:$M$98,4,FALSE)=0,"",VLOOKUP($C5,'Control Sample Data'!$C$3:$M$98,4,FALSE)))</f>
        <v/>
      </c>
      <c r="S5" s="126" t="str">
        <f>IF(C5="","",IF(VLOOKUP($C5,'Control Sample Data'!$C$3:$M$98,5,FALSE)=0,"",VLOOKUP($C5,'Control Sample Data'!$C$3:$M$98,5,FALSE)))</f>
        <v/>
      </c>
      <c r="T5" s="126" t="str">
        <f>IF(C5="","",IF(VLOOKUP($C5,'Control Sample Data'!$C$3:$M$98,6,FALSE)=0,"",VLOOKUP($C5,'Control Sample Data'!$C$3:$M$98,6,FALSE)))</f>
        <v/>
      </c>
      <c r="U5" s="126" t="str">
        <f>IF(C5="","",IF(VLOOKUP($C5,'Control Sample Data'!$C$3:$M$98,7,FALSE)=0,"",VLOOKUP($C5,'Control Sample Data'!$C$3:$M$98,7,FALSE)))</f>
        <v/>
      </c>
      <c r="V5" s="126" t="str">
        <f>IF(C5="","",IF(VLOOKUP($C5,'Control Sample Data'!$C$3:$M$98,8,FALSE)=0,"",VLOOKUP($C5,'Control Sample Data'!$C$3:$M$98,8,FALSE)))</f>
        <v/>
      </c>
      <c r="W5" s="126" t="str">
        <f>IF(C5="","",IF(VLOOKUP($C5,'Control Sample Data'!$C$3:$M$98,9,FALSE)=0,"",VLOOKUP($C5,'Control Sample Data'!$C$3:$M$98,9,FALSE)))</f>
        <v/>
      </c>
      <c r="X5" s="126" t="str">
        <f>IF(C5="","",IF(VLOOKUP($C5,'Control Sample Data'!$C$3:$M$98,10,FALSE)=0,"",VLOOKUP($C5,'Control Sample Data'!$C$3:$M$98,10,FALSE)))</f>
        <v/>
      </c>
      <c r="Y5" s="126" t="str">
        <f>IF(C5="","",IF(VLOOKUP($C5,'Control Sample Data'!$C$3:$M$98,11,FALSE)=0,"",VLOOKUP($C5,'Control Sample Data'!$C$3:$M$98,11,FALSE)))</f>
        <v/>
      </c>
    </row>
    <row r="6" spans="1:25" ht="15" customHeight="1">
      <c r="A6" s="123"/>
      <c r="B6" s="124" t="str">
        <f>IF(C6="","",VLOOKUP(C6,'Gene Table'!B$3:D$98,2,FALSE))</f>
        <v>HmiRQP9051</v>
      </c>
      <c r="C6" s="125" t="s">
        <v>360</v>
      </c>
      <c r="D6" s="126" t="str">
        <f>IF(C6="","",IF(VLOOKUP($C6,'Test Sample Data'!$C$3:$M$98,2,FALSE)=0,"",VLOOKUP($C6,'Test Sample Data'!$C$3:$M$98,2,FALSE)))</f>
        <v/>
      </c>
      <c r="E6" s="126" t="str">
        <f>IF(C6="","",IF(VLOOKUP($C6,'Test Sample Data'!$C$3:$M$98,3,FALSE)=0,"",VLOOKUP($C6,'Test Sample Data'!$C$3:$M$98,3,FALSE)))</f>
        <v/>
      </c>
      <c r="F6" s="126" t="str">
        <f>IF(C6="","",IF(VLOOKUP($C6,'Test Sample Data'!$C$3:$M$98,4,FALSE)=0,"",VLOOKUP($C6,'Test Sample Data'!$C$3:$M$98,4,FALSE)))</f>
        <v/>
      </c>
      <c r="G6" s="126" t="str">
        <f>IF(C6="","",IF(VLOOKUP($C6,'Test Sample Data'!$C$3:$M$98,5,FALSE)=0,"",VLOOKUP($C6,'Test Sample Data'!$C$3:$M$98,5,FALSE)))</f>
        <v/>
      </c>
      <c r="H6" s="126" t="str">
        <f>IF(C6="","",IF(VLOOKUP($C6,'Test Sample Data'!$C$3:$M$98,6,FALSE)=0,"",VLOOKUP($C6,'Test Sample Data'!$C$3:$M$98,6,FALSE)))</f>
        <v/>
      </c>
      <c r="I6" s="126" t="str">
        <f>IF(C6="","",IF(VLOOKUP($C6,'Test Sample Data'!$C$3:$M$98,7,FALSE)=0,"",VLOOKUP($C6,'Test Sample Data'!$C$3:$M$98,7,FALSE)))</f>
        <v/>
      </c>
      <c r="J6" s="126" t="str">
        <f>IF(C6="","",IF(VLOOKUP($C6,'Test Sample Data'!$C$3:$M$98,8,FALSE)=0,"",VLOOKUP($C6,'Test Sample Data'!$C$3:$M$98,8,FALSE)))</f>
        <v/>
      </c>
      <c r="K6" s="126" t="str">
        <f>IF(C6="","",IF(VLOOKUP($C6,'Test Sample Data'!$C$3:$M$98,9,FALSE)=0,"",VLOOKUP($C6,'Test Sample Data'!$C$3:$M$98,9,FALSE)))</f>
        <v/>
      </c>
      <c r="L6" s="126" t="str">
        <f>IF(C6="","",IF(VLOOKUP($C6,'Test Sample Data'!$C$3:$M$98,10,FALSE)=0,"",VLOOKUP($C6,'Test Sample Data'!$C$3:$M$98,10,FALSE)))</f>
        <v/>
      </c>
      <c r="M6" s="126" t="str">
        <f>IF(C6="","",IF(VLOOKUP($C6,'Test Sample Data'!$C$3:$M$98,11,FALSE)=0,"",VLOOKUP($C6,'Test Sample Data'!$C$3:$M$98,11,FALSE)))</f>
        <v/>
      </c>
      <c r="N6" s="135" t="str">
        <f t="shared" si="0"/>
        <v>HmiRQP9051</v>
      </c>
      <c r="O6" s="30" t="str">
        <f>IF('Choose Housekeeping Genes'!C6=0,"",'Choose Housekeeping Genes'!C6)</f>
        <v>H06</v>
      </c>
      <c r="P6" s="126" t="str">
        <f>IF(C6="","",IF(VLOOKUP($C6,'Control Sample Data'!$C$3:$M$98,2,FALSE)=0,"",VLOOKUP($C6,'Control Sample Data'!$C$3:$M$98,2,FALSE)))</f>
        <v/>
      </c>
      <c r="Q6" s="126" t="str">
        <f>IF(C6="","",IF(VLOOKUP($C6,'Control Sample Data'!$C$3:$M$98,3,FALSE)=0,"",VLOOKUP($C6,'Control Sample Data'!$C$3:$M$98,3,FALSE)))</f>
        <v/>
      </c>
      <c r="R6" s="126" t="str">
        <f>IF(C6="","",IF(VLOOKUP($C6,'Control Sample Data'!$C$3:$M$98,4,FALSE)=0,"",VLOOKUP($C6,'Control Sample Data'!$C$3:$M$98,4,FALSE)))</f>
        <v/>
      </c>
      <c r="S6" s="126" t="str">
        <f>IF(C6="","",IF(VLOOKUP($C6,'Control Sample Data'!$C$3:$M$98,5,FALSE)=0,"",VLOOKUP($C6,'Control Sample Data'!$C$3:$M$98,5,FALSE)))</f>
        <v/>
      </c>
      <c r="T6" s="126" t="str">
        <f>IF(C6="","",IF(VLOOKUP($C6,'Control Sample Data'!$C$3:$M$98,6,FALSE)=0,"",VLOOKUP($C6,'Control Sample Data'!$C$3:$M$98,6,FALSE)))</f>
        <v/>
      </c>
      <c r="U6" s="126" t="str">
        <f>IF(C6="","",IF(VLOOKUP($C6,'Control Sample Data'!$C$3:$M$98,7,FALSE)=0,"",VLOOKUP($C6,'Control Sample Data'!$C$3:$M$98,7,FALSE)))</f>
        <v/>
      </c>
      <c r="V6" s="126" t="str">
        <f>IF(C6="","",IF(VLOOKUP($C6,'Control Sample Data'!$C$3:$M$98,8,FALSE)=0,"",VLOOKUP($C6,'Control Sample Data'!$C$3:$M$98,8,FALSE)))</f>
        <v/>
      </c>
      <c r="W6" s="126" t="str">
        <f>IF(C6="","",IF(VLOOKUP($C6,'Control Sample Data'!$C$3:$M$98,9,FALSE)=0,"",VLOOKUP($C6,'Control Sample Data'!$C$3:$M$98,9,FALSE)))</f>
        <v/>
      </c>
      <c r="X6" s="126" t="str">
        <f>IF(C6="","",IF(VLOOKUP($C6,'Control Sample Data'!$C$3:$M$98,10,FALSE)=0,"",VLOOKUP($C6,'Control Sample Data'!$C$3:$M$98,10,FALSE)))</f>
        <v/>
      </c>
      <c r="Y6" s="126" t="str">
        <f>IF(C6="","",IF(VLOOKUP($C6,'Control Sample Data'!$C$3:$M$98,11,FALSE)=0,"",VLOOKUP($C6,'Control Sample Data'!$C$3:$M$98,11,FALSE)))</f>
        <v/>
      </c>
    </row>
    <row r="7" spans="1:25" ht="15" customHeight="1">
      <c r="A7" s="123"/>
      <c r="B7" s="124" t="str">
        <f>IF(C7="","",VLOOKUP(C7,'Gene Table'!B$3:D$98,2,FALSE))</f>
        <v>HmiRQP9061</v>
      </c>
      <c r="C7" s="125" t="s">
        <v>364</v>
      </c>
      <c r="D7" s="126" t="str">
        <f>IF(C7="","",IF(VLOOKUP($C7,'Test Sample Data'!$C$3:$M$98,2,FALSE)=0,"",VLOOKUP($C7,'Test Sample Data'!$C$3:$M$98,2,FALSE)))</f>
        <v/>
      </c>
      <c r="E7" s="126" t="str">
        <f>IF(C7="","",IF(VLOOKUP($C7,'Test Sample Data'!$C$3:$M$98,3,FALSE)=0,"",VLOOKUP($C7,'Test Sample Data'!$C$3:$M$98,3,FALSE)))</f>
        <v/>
      </c>
      <c r="F7" s="126" t="str">
        <f>IF(C7="","",IF(VLOOKUP($C7,'Test Sample Data'!$C$3:$M$98,4,FALSE)=0,"",VLOOKUP($C7,'Test Sample Data'!$C$3:$M$98,4,FALSE)))</f>
        <v/>
      </c>
      <c r="G7" s="126" t="str">
        <f>IF(C7="","",IF(VLOOKUP($C7,'Test Sample Data'!$C$3:$M$98,5,FALSE)=0,"",VLOOKUP($C7,'Test Sample Data'!$C$3:$M$98,5,FALSE)))</f>
        <v/>
      </c>
      <c r="H7" s="126" t="str">
        <f>IF(C7="","",IF(VLOOKUP($C7,'Test Sample Data'!$C$3:$M$98,6,FALSE)=0,"",VLOOKUP($C7,'Test Sample Data'!$C$3:$M$98,6,FALSE)))</f>
        <v/>
      </c>
      <c r="I7" s="126" t="str">
        <f>IF(C7="","",IF(VLOOKUP($C7,'Test Sample Data'!$C$3:$M$98,7,FALSE)=0,"",VLOOKUP($C7,'Test Sample Data'!$C$3:$M$98,7,FALSE)))</f>
        <v/>
      </c>
      <c r="J7" s="126" t="str">
        <f>IF(C7="","",IF(VLOOKUP($C7,'Test Sample Data'!$C$3:$M$98,8,FALSE)=0,"",VLOOKUP($C7,'Test Sample Data'!$C$3:$M$98,8,FALSE)))</f>
        <v/>
      </c>
      <c r="K7" s="126" t="str">
        <f>IF(C7="","",IF(VLOOKUP($C7,'Test Sample Data'!$C$3:$M$98,9,FALSE)=0,"",VLOOKUP($C7,'Test Sample Data'!$C$3:$M$98,9,FALSE)))</f>
        <v/>
      </c>
      <c r="L7" s="126" t="str">
        <f>IF(C7="","",IF(VLOOKUP($C7,'Test Sample Data'!$C$3:$M$98,10,FALSE)=0,"",VLOOKUP($C7,'Test Sample Data'!$C$3:$M$98,10,FALSE)))</f>
        <v/>
      </c>
      <c r="M7" s="126" t="str">
        <f>IF(C7="","",IF(VLOOKUP($C7,'Test Sample Data'!$C$3:$M$98,11,FALSE)=0,"",VLOOKUP($C7,'Test Sample Data'!$C$3:$M$98,11,FALSE)))</f>
        <v/>
      </c>
      <c r="N7" s="135" t="str">
        <f t="shared" si="0"/>
        <v>HmiRQP9061</v>
      </c>
      <c r="O7" s="30" t="str">
        <f>IF('Choose Housekeeping Genes'!C7=0,"",'Choose Housekeeping Genes'!C7)</f>
        <v>H07</v>
      </c>
      <c r="P7" s="126" t="str">
        <f>IF(C7="","",IF(VLOOKUP($C7,'Control Sample Data'!$C$3:$M$98,2,FALSE)=0,"",VLOOKUP($C7,'Control Sample Data'!$C$3:$M$98,2,FALSE)))</f>
        <v/>
      </c>
      <c r="Q7" s="126" t="str">
        <f>IF(C7="","",IF(VLOOKUP($C7,'Control Sample Data'!$C$3:$M$98,3,FALSE)=0,"",VLOOKUP($C7,'Control Sample Data'!$C$3:$M$98,3,FALSE)))</f>
        <v/>
      </c>
      <c r="R7" s="126" t="str">
        <f>IF(C7="","",IF(VLOOKUP($C7,'Control Sample Data'!$C$3:$M$98,4,FALSE)=0,"",VLOOKUP($C7,'Control Sample Data'!$C$3:$M$98,4,FALSE)))</f>
        <v/>
      </c>
      <c r="S7" s="126" t="str">
        <f>IF(C7="","",IF(VLOOKUP($C7,'Control Sample Data'!$C$3:$M$98,5,FALSE)=0,"",VLOOKUP($C7,'Control Sample Data'!$C$3:$M$98,5,FALSE)))</f>
        <v/>
      </c>
      <c r="T7" s="126" t="str">
        <f>IF(C7="","",IF(VLOOKUP($C7,'Control Sample Data'!$C$3:$M$98,6,FALSE)=0,"",VLOOKUP($C7,'Control Sample Data'!$C$3:$M$98,6,FALSE)))</f>
        <v/>
      </c>
      <c r="U7" s="126" t="str">
        <f>IF(C7="","",IF(VLOOKUP($C7,'Control Sample Data'!$C$3:$M$98,7,FALSE)=0,"",VLOOKUP($C7,'Control Sample Data'!$C$3:$M$98,7,FALSE)))</f>
        <v/>
      </c>
      <c r="V7" s="126" t="str">
        <f>IF(C7="","",IF(VLOOKUP($C7,'Control Sample Data'!$C$3:$M$98,8,FALSE)=0,"",VLOOKUP($C7,'Control Sample Data'!$C$3:$M$98,8,FALSE)))</f>
        <v/>
      </c>
      <c r="W7" s="126" t="str">
        <f>IF(C7="","",IF(VLOOKUP($C7,'Control Sample Data'!$C$3:$M$98,9,FALSE)=0,"",VLOOKUP($C7,'Control Sample Data'!$C$3:$M$98,9,FALSE)))</f>
        <v/>
      </c>
      <c r="X7" s="126" t="str">
        <f>IF(C7="","",IF(VLOOKUP($C7,'Control Sample Data'!$C$3:$M$98,10,FALSE)=0,"",VLOOKUP($C7,'Control Sample Data'!$C$3:$M$98,10,FALSE)))</f>
        <v/>
      </c>
      <c r="Y7" s="126" t="str">
        <f>IF(C7="","",IF(VLOOKUP($C7,'Control Sample Data'!$C$3:$M$98,11,FALSE)=0,"",VLOOKUP($C7,'Control Sample Data'!$C$3:$M$98,11,FALSE)))</f>
        <v/>
      </c>
    </row>
    <row r="8" spans="1:25" ht="15" customHeight="1">
      <c r="A8" s="123"/>
      <c r="B8" s="124" t="str">
        <f>IF(C8="","",VLOOKUP(C8,'Gene Table'!B$3:D$98,2,FALSE))</f>
        <v>HmiRQP9071</v>
      </c>
      <c r="C8" s="125" t="s">
        <v>368</v>
      </c>
      <c r="D8" s="126" t="str">
        <f>IF(C8="","",IF(VLOOKUP($C8,'Test Sample Data'!$C$3:$M$98,2,FALSE)=0,"",VLOOKUP($C8,'Test Sample Data'!$C$3:$M$98,2,FALSE)))</f>
        <v/>
      </c>
      <c r="E8" s="126" t="str">
        <f>IF(C8="","",IF(VLOOKUP($C8,'Test Sample Data'!$C$3:$M$98,3,FALSE)=0,"",VLOOKUP($C8,'Test Sample Data'!$C$3:$M$98,3,FALSE)))</f>
        <v/>
      </c>
      <c r="F8" s="126" t="str">
        <f>IF(C8="","",IF(VLOOKUP($C8,'Test Sample Data'!$C$3:$M$98,4,FALSE)=0,"",VLOOKUP($C8,'Test Sample Data'!$C$3:$M$98,4,FALSE)))</f>
        <v/>
      </c>
      <c r="G8" s="126" t="str">
        <f>IF(C8="","",IF(VLOOKUP($C8,'Test Sample Data'!$C$3:$M$98,5,FALSE)=0,"",VLOOKUP($C8,'Test Sample Data'!$C$3:$M$98,5,FALSE)))</f>
        <v/>
      </c>
      <c r="H8" s="126" t="str">
        <f>IF(C8="","",IF(VLOOKUP($C8,'Test Sample Data'!$C$3:$M$98,6,FALSE)=0,"",VLOOKUP($C8,'Test Sample Data'!$C$3:$M$98,6,FALSE)))</f>
        <v/>
      </c>
      <c r="I8" s="126" t="str">
        <f>IF(C8="","",IF(VLOOKUP($C8,'Test Sample Data'!$C$3:$M$98,7,FALSE)=0,"",VLOOKUP($C8,'Test Sample Data'!$C$3:$M$98,7,FALSE)))</f>
        <v/>
      </c>
      <c r="J8" s="126" t="str">
        <f>IF(C8="","",IF(VLOOKUP($C8,'Test Sample Data'!$C$3:$M$98,8,FALSE)=0,"",VLOOKUP($C8,'Test Sample Data'!$C$3:$M$98,8,FALSE)))</f>
        <v/>
      </c>
      <c r="K8" s="126" t="str">
        <f>IF(C8="","",IF(VLOOKUP($C8,'Test Sample Data'!$C$3:$M$98,9,FALSE)=0,"",VLOOKUP($C8,'Test Sample Data'!$C$3:$M$98,9,FALSE)))</f>
        <v/>
      </c>
      <c r="L8" s="126" t="str">
        <f>IF(C8="","",IF(VLOOKUP($C8,'Test Sample Data'!$C$3:$M$98,10,FALSE)=0,"",VLOOKUP($C8,'Test Sample Data'!$C$3:$M$98,10,FALSE)))</f>
        <v/>
      </c>
      <c r="M8" s="126" t="str">
        <f>IF(C8="","",IF(VLOOKUP($C8,'Test Sample Data'!$C$3:$M$98,11,FALSE)=0,"",VLOOKUP($C8,'Test Sample Data'!$C$3:$M$98,11,FALSE)))</f>
        <v/>
      </c>
      <c r="N8" s="135" t="str">
        <f t="shared" si="0"/>
        <v>HmiRQP9071</v>
      </c>
      <c r="O8" s="30" t="str">
        <f>IF('Choose Housekeeping Genes'!C8=0,"",'Choose Housekeeping Genes'!C8)</f>
        <v>H08</v>
      </c>
      <c r="P8" s="126" t="str">
        <f>IF(C8="","",IF(VLOOKUP($C8,'Control Sample Data'!$C$3:$M$98,2,FALSE)=0,"",VLOOKUP($C8,'Control Sample Data'!$C$3:$M$98,2,FALSE)))</f>
        <v/>
      </c>
      <c r="Q8" s="126" t="str">
        <f>IF(C8="","",IF(VLOOKUP($C8,'Control Sample Data'!$C$3:$M$98,3,FALSE)=0,"",VLOOKUP($C8,'Control Sample Data'!$C$3:$M$98,3,FALSE)))</f>
        <v/>
      </c>
      <c r="R8" s="126" t="str">
        <f>IF(C8="","",IF(VLOOKUP($C8,'Control Sample Data'!$C$3:$M$98,4,FALSE)=0,"",VLOOKUP($C8,'Control Sample Data'!$C$3:$M$98,4,FALSE)))</f>
        <v/>
      </c>
      <c r="S8" s="126" t="str">
        <f>IF(C8="","",IF(VLOOKUP($C8,'Control Sample Data'!$C$3:$M$98,5,FALSE)=0,"",VLOOKUP($C8,'Control Sample Data'!$C$3:$M$98,5,FALSE)))</f>
        <v/>
      </c>
      <c r="T8" s="126" t="str">
        <f>IF(C8="","",IF(VLOOKUP($C8,'Control Sample Data'!$C$3:$M$98,6,FALSE)=0,"",VLOOKUP($C8,'Control Sample Data'!$C$3:$M$98,6,FALSE)))</f>
        <v/>
      </c>
      <c r="U8" s="126" t="str">
        <f>IF(C8="","",IF(VLOOKUP($C8,'Control Sample Data'!$C$3:$M$98,7,FALSE)=0,"",VLOOKUP($C8,'Control Sample Data'!$C$3:$M$98,7,FALSE)))</f>
        <v/>
      </c>
      <c r="V8" s="126" t="str">
        <f>IF(C8="","",IF(VLOOKUP($C8,'Control Sample Data'!$C$3:$M$98,8,FALSE)=0,"",VLOOKUP($C8,'Control Sample Data'!$C$3:$M$98,8,FALSE)))</f>
        <v/>
      </c>
      <c r="W8" s="126" t="str">
        <f>IF(C8="","",IF(VLOOKUP($C8,'Control Sample Data'!$C$3:$M$98,9,FALSE)=0,"",VLOOKUP($C8,'Control Sample Data'!$C$3:$M$98,9,FALSE)))</f>
        <v/>
      </c>
      <c r="X8" s="126" t="str">
        <f>IF(C8="","",IF(VLOOKUP($C8,'Control Sample Data'!$C$3:$M$98,10,FALSE)=0,"",VLOOKUP($C8,'Control Sample Data'!$C$3:$M$98,10,FALSE)))</f>
        <v/>
      </c>
      <c r="Y8" s="126" t="str">
        <f>IF(C8="","",IF(VLOOKUP($C8,'Control Sample Data'!$C$3:$M$98,11,FALSE)=0,"",VLOOKUP($C8,'Control Sample Data'!$C$3:$M$98,11,FALSE)))</f>
        <v/>
      </c>
    </row>
    <row r="9" spans="1:25" ht="15" customHeight="1">
      <c r="A9" s="123"/>
      <c r="B9" s="124" t="str">
        <f>IF(C9="","",VLOOKUP(C9,'Gene Table'!B$3:D$98,2,FALSE))</f>
        <v/>
      </c>
      <c r="C9" s="125"/>
      <c r="D9" s="126" t="str">
        <f>IF(C9="","",IF(VLOOKUP($C9,'Test Sample Data'!$C$3:$M$98,2,FALSE)=0,"",VLOOKUP($C9,'Test Sample Data'!$C$3:$M$98,2,FALSE)))</f>
        <v/>
      </c>
      <c r="E9" s="126" t="str">
        <f>IF(C9="","",IF(VLOOKUP($C9,'Test Sample Data'!$C$3:$M$98,3,FALSE)=0,"",VLOOKUP($C9,'Test Sample Data'!$C$3:$M$98,3,FALSE)))</f>
        <v/>
      </c>
      <c r="F9" s="126" t="str">
        <f>IF(C9="","",IF(VLOOKUP($C9,'Test Sample Data'!$C$3:$M$98,4,FALSE)=0,"",VLOOKUP($C9,'Test Sample Data'!$C$3:$M$98,4,FALSE)))</f>
        <v/>
      </c>
      <c r="G9" s="126" t="str">
        <f>IF(C9="","",IF(VLOOKUP($C9,'Test Sample Data'!$C$3:$M$98,5,FALSE)=0,"",VLOOKUP($C9,'Test Sample Data'!$C$3:$M$98,5,FALSE)))</f>
        <v/>
      </c>
      <c r="H9" s="126" t="str">
        <f>IF(C9="","",IF(VLOOKUP($C9,'Test Sample Data'!$C$3:$M$98,6,FALSE)=0,"",VLOOKUP($C9,'Test Sample Data'!$C$3:$M$98,6,FALSE)))</f>
        <v/>
      </c>
      <c r="I9" s="126" t="str">
        <f>IF(C9="","",IF(VLOOKUP($C9,'Test Sample Data'!$C$3:$M$98,7,FALSE)=0,"",VLOOKUP($C9,'Test Sample Data'!$C$3:$M$98,7,FALSE)))</f>
        <v/>
      </c>
      <c r="J9" s="126" t="str">
        <f>IF(C9="","",IF(VLOOKUP($C9,'Test Sample Data'!$C$3:$M$98,8,FALSE)=0,"",VLOOKUP($C9,'Test Sample Data'!$C$3:$M$98,8,FALSE)))</f>
        <v/>
      </c>
      <c r="K9" s="126" t="str">
        <f>IF(C9="","",IF(VLOOKUP($C9,'Test Sample Data'!$C$3:$M$98,9,FALSE)=0,"",VLOOKUP($C9,'Test Sample Data'!$C$3:$M$98,9,FALSE)))</f>
        <v/>
      </c>
      <c r="L9" s="126" t="str">
        <f>IF(C9="","",IF(VLOOKUP($C9,'Test Sample Data'!$C$3:$M$98,10,FALSE)=0,"",VLOOKUP($C9,'Test Sample Data'!$C$3:$M$98,10,FALSE)))</f>
        <v/>
      </c>
      <c r="M9" s="126" t="str">
        <f>IF(C9="","",IF(VLOOKUP($C9,'Test Sample Data'!$C$3:$M$98,11,FALSE)=0,"",VLOOKUP($C9,'Test Sample Data'!$C$3:$M$98,11,FALSE)))</f>
        <v/>
      </c>
      <c r="N9" s="135" t="str">
        <f t="shared" si="0"/>
        <v/>
      </c>
      <c r="O9" s="30" t="str">
        <f>IF('Choose Housekeeping Genes'!C9=0,"",'Choose Housekeeping Genes'!C9)</f>
        <v/>
      </c>
      <c r="P9" s="126" t="str">
        <f>IF(C9="","",IF(VLOOKUP($C9,'Control Sample Data'!$C$3:$M$98,2,FALSE)=0,"",VLOOKUP($C9,'Control Sample Data'!$C$3:$M$98,2,FALSE)))</f>
        <v/>
      </c>
      <c r="Q9" s="126" t="str">
        <f>IF(C9="","",IF(VLOOKUP($C9,'Control Sample Data'!$C$3:$M$98,3,FALSE)=0,"",VLOOKUP($C9,'Control Sample Data'!$C$3:$M$98,3,FALSE)))</f>
        <v/>
      </c>
      <c r="R9" s="126" t="str">
        <f>IF(C9="","",IF(VLOOKUP($C9,'Control Sample Data'!$C$3:$M$98,4,FALSE)=0,"",VLOOKUP($C9,'Control Sample Data'!$C$3:$M$98,4,FALSE)))</f>
        <v/>
      </c>
      <c r="S9" s="126" t="str">
        <f>IF(C9="","",IF(VLOOKUP($C9,'Control Sample Data'!$C$3:$M$98,5,FALSE)=0,"",VLOOKUP($C9,'Control Sample Data'!$C$3:$M$98,5,FALSE)))</f>
        <v/>
      </c>
      <c r="T9" s="126" t="str">
        <f>IF(C9="","",IF(VLOOKUP($C9,'Control Sample Data'!$C$3:$M$98,6,FALSE)=0,"",VLOOKUP($C9,'Control Sample Data'!$C$3:$M$98,6,FALSE)))</f>
        <v/>
      </c>
      <c r="U9" s="126" t="str">
        <f>IF(C9="","",IF(VLOOKUP($C9,'Control Sample Data'!$C$3:$M$98,7,FALSE)=0,"",VLOOKUP($C9,'Control Sample Data'!$C$3:$M$98,7,FALSE)))</f>
        <v/>
      </c>
      <c r="V9" s="126" t="str">
        <f>IF(C9="","",IF(VLOOKUP($C9,'Control Sample Data'!$C$3:$M$98,8,FALSE)=0,"",VLOOKUP($C9,'Control Sample Data'!$C$3:$M$98,8,FALSE)))</f>
        <v/>
      </c>
      <c r="W9" s="126" t="str">
        <f>IF(C9="","",IF(VLOOKUP($C9,'Control Sample Data'!$C$3:$M$98,9,FALSE)=0,"",VLOOKUP($C9,'Control Sample Data'!$C$3:$M$98,9,FALSE)))</f>
        <v/>
      </c>
      <c r="X9" s="126" t="str">
        <f>IF(C9="","",IF(VLOOKUP($C9,'Control Sample Data'!$C$3:$M$98,10,FALSE)=0,"",VLOOKUP($C9,'Control Sample Data'!$C$3:$M$98,10,FALSE)))</f>
        <v/>
      </c>
      <c r="Y9" s="126" t="str">
        <f>IF(C9="","",IF(VLOOKUP($C9,'Control Sample Data'!$C$3:$M$98,11,FALSE)=0,"",VLOOKUP($C9,'Control Sample Data'!$C$3:$M$98,11,FALSE)))</f>
        <v/>
      </c>
    </row>
    <row r="10" spans="1:25" ht="15" customHeight="1">
      <c r="A10" s="123"/>
      <c r="B10" s="124" t="str">
        <f>IF(C10="","",VLOOKUP(C10,'Gene Table'!B$3:D$98,2,FALSE))</f>
        <v/>
      </c>
      <c r="C10" s="125"/>
      <c r="D10" s="126" t="str">
        <f>IF(C10="","",IF(VLOOKUP($C10,'Test Sample Data'!$C$3:$M$98,2,FALSE)=0,"",VLOOKUP($C10,'Test Sample Data'!$C$3:$M$98,2,FALSE)))</f>
        <v/>
      </c>
      <c r="E10" s="126" t="str">
        <f>IF(C10="","",IF(VLOOKUP($C10,'Test Sample Data'!$C$3:$M$98,3,FALSE)=0,"",VLOOKUP($C10,'Test Sample Data'!$C$3:$M$98,3,FALSE)))</f>
        <v/>
      </c>
      <c r="F10" s="126" t="str">
        <f>IF(C10="","",IF(VLOOKUP($C10,'Test Sample Data'!$C$3:$M$98,4,FALSE)=0,"",VLOOKUP($C10,'Test Sample Data'!$C$3:$M$98,4,FALSE)))</f>
        <v/>
      </c>
      <c r="G10" s="126" t="str">
        <f>IF(C10="","",IF(VLOOKUP($C10,'Test Sample Data'!$C$3:$M$98,5,FALSE)=0,"",VLOOKUP($C10,'Test Sample Data'!$C$3:$M$98,5,FALSE)))</f>
        <v/>
      </c>
      <c r="H10" s="126" t="str">
        <f>IF(C10="","",IF(VLOOKUP($C10,'Test Sample Data'!$C$3:$M$98,6,FALSE)=0,"",VLOOKUP($C10,'Test Sample Data'!$C$3:$M$98,6,FALSE)))</f>
        <v/>
      </c>
      <c r="I10" s="126" t="str">
        <f>IF(C10="","",IF(VLOOKUP($C10,'Test Sample Data'!$C$3:$M$98,7,FALSE)=0,"",VLOOKUP($C10,'Test Sample Data'!$C$3:$M$98,7,FALSE)))</f>
        <v/>
      </c>
      <c r="J10" s="126" t="str">
        <f>IF(C10="","",IF(VLOOKUP($C10,'Test Sample Data'!$C$3:$M$98,8,FALSE)=0,"",VLOOKUP($C10,'Test Sample Data'!$C$3:$M$98,8,FALSE)))</f>
        <v/>
      </c>
      <c r="K10" s="126" t="str">
        <f>IF(C10="","",IF(VLOOKUP($C10,'Test Sample Data'!$C$3:$M$98,9,FALSE)=0,"",VLOOKUP($C10,'Test Sample Data'!$C$3:$M$98,9,FALSE)))</f>
        <v/>
      </c>
      <c r="L10" s="126" t="str">
        <f>IF(C10="","",IF(VLOOKUP($C10,'Test Sample Data'!$C$3:$M$98,10,FALSE)=0,"",VLOOKUP($C10,'Test Sample Data'!$C$3:$M$98,10,FALSE)))</f>
        <v/>
      </c>
      <c r="M10" s="126" t="str">
        <f>IF(C10="","",IF(VLOOKUP($C10,'Test Sample Data'!$C$3:$M$98,11,FALSE)=0,"",VLOOKUP($C10,'Test Sample Data'!$C$3:$M$98,11,FALSE)))</f>
        <v/>
      </c>
      <c r="N10" s="135" t="str">
        <f t="shared" si="0"/>
        <v/>
      </c>
      <c r="O10" s="30" t="str">
        <f>IF('Choose Housekeeping Genes'!C10=0,"",'Choose Housekeeping Genes'!C10)</f>
        <v/>
      </c>
      <c r="P10" s="126" t="str">
        <f>IF(C10="","",IF(VLOOKUP($C10,'Control Sample Data'!$C$3:$M$98,2,FALSE)=0,"",VLOOKUP($C10,'Control Sample Data'!$C$3:$M$98,2,FALSE)))</f>
        <v/>
      </c>
      <c r="Q10" s="126" t="str">
        <f>IF(C10="","",IF(VLOOKUP($C10,'Control Sample Data'!$C$3:$M$98,3,FALSE)=0,"",VLOOKUP($C10,'Control Sample Data'!$C$3:$M$98,3,FALSE)))</f>
        <v/>
      </c>
      <c r="R10" s="126" t="str">
        <f>IF(C10="","",IF(VLOOKUP($C10,'Control Sample Data'!$C$3:$M$98,4,FALSE)=0,"",VLOOKUP($C10,'Control Sample Data'!$C$3:$M$98,4,FALSE)))</f>
        <v/>
      </c>
      <c r="S10" s="126" t="str">
        <f>IF(C10="","",IF(VLOOKUP($C10,'Control Sample Data'!$C$3:$M$98,5,FALSE)=0,"",VLOOKUP($C10,'Control Sample Data'!$C$3:$M$98,5,FALSE)))</f>
        <v/>
      </c>
      <c r="T10" s="126" t="str">
        <f>IF(C10="","",IF(VLOOKUP($C10,'Control Sample Data'!$C$3:$M$98,6,FALSE)=0,"",VLOOKUP($C10,'Control Sample Data'!$C$3:$M$98,6,FALSE)))</f>
        <v/>
      </c>
      <c r="U10" s="126" t="str">
        <f>IF(C10="","",IF(VLOOKUP($C10,'Control Sample Data'!$C$3:$M$98,7,FALSE)=0,"",VLOOKUP($C10,'Control Sample Data'!$C$3:$M$98,7,FALSE)))</f>
        <v/>
      </c>
      <c r="V10" s="126" t="str">
        <f>IF(C10="","",IF(VLOOKUP($C10,'Control Sample Data'!$C$3:$M$98,8,FALSE)=0,"",VLOOKUP($C10,'Control Sample Data'!$C$3:$M$98,8,FALSE)))</f>
        <v/>
      </c>
      <c r="W10" s="126" t="str">
        <f>IF(C10="","",IF(VLOOKUP($C10,'Control Sample Data'!$C$3:$M$98,9,FALSE)=0,"",VLOOKUP($C10,'Control Sample Data'!$C$3:$M$98,9,FALSE)))</f>
        <v/>
      </c>
      <c r="X10" s="126" t="str">
        <f>IF(C10="","",IF(VLOOKUP($C10,'Control Sample Data'!$C$3:$M$98,10,FALSE)=0,"",VLOOKUP($C10,'Control Sample Data'!$C$3:$M$98,10,FALSE)))</f>
        <v/>
      </c>
      <c r="Y10" s="126" t="str">
        <f>IF(C10="","",IF(VLOOKUP($C10,'Control Sample Data'!$C$3:$M$98,11,FALSE)=0,"",VLOOKUP($C10,'Control Sample Data'!$C$3:$M$98,11,FALSE)))</f>
        <v/>
      </c>
    </row>
    <row r="11" spans="1:25" ht="15" customHeight="1">
      <c r="A11" s="123"/>
      <c r="B11" s="124" t="str">
        <f>IF(C11="","",VLOOKUP(C11,'Gene Table'!B$3:D$98,2,FALSE))</f>
        <v/>
      </c>
      <c r="C11" s="125"/>
      <c r="D11" s="126" t="str">
        <f>IF(C11="","",IF(VLOOKUP($C11,'Test Sample Data'!$C$3:$M$98,2,FALSE)=0,"",VLOOKUP($C11,'Test Sample Data'!$C$3:$M$98,2,FALSE)))</f>
        <v/>
      </c>
      <c r="E11" s="126" t="str">
        <f>IF(C11="","",IF(VLOOKUP($C11,'Test Sample Data'!$C$3:$M$98,3,FALSE)=0,"",VLOOKUP($C11,'Test Sample Data'!$C$3:$M$98,3,FALSE)))</f>
        <v/>
      </c>
      <c r="F11" s="126" t="str">
        <f>IF(C11="","",IF(VLOOKUP($C11,'Test Sample Data'!$C$3:$M$98,4,FALSE)=0,"",VLOOKUP($C11,'Test Sample Data'!$C$3:$M$98,4,FALSE)))</f>
        <v/>
      </c>
      <c r="G11" s="126" t="str">
        <f>IF(C11="","",IF(VLOOKUP($C11,'Test Sample Data'!$C$3:$M$98,5,FALSE)=0,"",VLOOKUP($C11,'Test Sample Data'!$C$3:$M$98,5,FALSE)))</f>
        <v/>
      </c>
      <c r="H11" s="126" t="str">
        <f>IF(C11="","",IF(VLOOKUP($C11,'Test Sample Data'!$C$3:$M$98,6,FALSE)=0,"",VLOOKUP($C11,'Test Sample Data'!$C$3:$M$98,6,FALSE)))</f>
        <v/>
      </c>
      <c r="I11" s="126" t="str">
        <f>IF(C11="","",IF(VLOOKUP($C11,'Test Sample Data'!$C$3:$M$98,7,FALSE)=0,"",VLOOKUP($C11,'Test Sample Data'!$C$3:$M$98,7,FALSE)))</f>
        <v/>
      </c>
      <c r="J11" s="126" t="str">
        <f>IF(C11="","",IF(VLOOKUP($C11,'Test Sample Data'!$C$3:$M$98,8,FALSE)=0,"",VLOOKUP($C11,'Test Sample Data'!$C$3:$M$98,8,FALSE)))</f>
        <v/>
      </c>
      <c r="K11" s="126" t="str">
        <f>IF(C11="","",IF(VLOOKUP($C11,'Test Sample Data'!$C$3:$M$98,9,FALSE)=0,"",VLOOKUP($C11,'Test Sample Data'!$C$3:$M$98,9,FALSE)))</f>
        <v/>
      </c>
      <c r="L11" s="126" t="str">
        <f>IF(C11="","",IF(VLOOKUP($C11,'Test Sample Data'!$C$3:$M$98,10,FALSE)=0,"",VLOOKUP($C11,'Test Sample Data'!$C$3:$M$98,10,FALSE)))</f>
        <v/>
      </c>
      <c r="M11" s="126" t="str">
        <f>IF(C11="","",IF(VLOOKUP($C11,'Test Sample Data'!$C$3:$M$98,11,FALSE)=0,"",VLOOKUP($C11,'Test Sample Data'!$C$3:$M$98,11,FALSE)))</f>
        <v/>
      </c>
      <c r="N11" s="135" t="str">
        <f t="shared" si="0"/>
        <v/>
      </c>
      <c r="O11" s="30" t="str">
        <f>IF('Choose Housekeeping Genes'!C11=0,"",'Choose Housekeeping Genes'!C11)</f>
        <v/>
      </c>
      <c r="P11" s="126" t="str">
        <f>IF(C11="","",IF(VLOOKUP($C11,'Control Sample Data'!$C$3:$M$98,2,FALSE)=0,"",VLOOKUP($C11,'Control Sample Data'!$C$3:$M$98,2,FALSE)))</f>
        <v/>
      </c>
      <c r="Q11" s="126" t="str">
        <f>IF(C11="","",IF(VLOOKUP($C11,'Control Sample Data'!$C$3:$M$98,3,FALSE)=0,"",VLOOKUP($C11,'Control Sample Data'!$C$3:$M$98,3,FALSE)))</f>
        <v/>
      </c>
      <c r="R11" s="126" t="str">
        <f>IF(C11="","",IF(VLOOKUP($C11,'Control Sample Data'!$C$3:$M$98,4,FALSE)=0,"",VLOOKUP($C11,'Control Sample Data'!$C$3:$M$98,4,FALSE)))</f>
        <v/>
      </c>
      <c r="S11" s="126" t="str">
        <f>IF(C11="","",IF(VLOOKUP($C11,'Control Sample Data'!$C$3:$M$98,5,FALSE)=0,"",VLOOKUP($C11,'Control Sample Data'!$C$3:$M$98,5,FALSE)))</f>
        <v/>
      </c>
      <c r="T11" s="126" t="str">
        <f>IF(C11="","",IF(VLOOKUP($C11,'Control Sample Data'!$C$3:$M$98,6,FALSE)=0,"",VLOOKUP($C11,'Control Sample Data'!$C$3:$M$98,6,FALSE)))</f>
        <v/>
      </c>
      <c r="U11" s="126" t="str">
        <f>IF(C11="","",IF(VLOOKUP($C11,'Control Sample Data'!$C$3:$M$98,7,FALSE)=0,"",VLOOKUP($C11,'Control Sample Data'!$C$3:$M$98,7,FALSE)))</f>
        <v/>
      </c>
      <c r="V11" s="126" t="str">
        <f>IF(C11="","",IF(VLOOKUP($C11,'Control Sample Data'!$C$3:$M$98,8,FALSE)=0,"",VLOOKUP($C11,'Control Sample Data'!$C$3:$M$98,8,FALSE)))</f>
        <v/>
      </c>
      <c r="W11" s="126" t="str">
        <f>IF(C11="","",IF(VLOOKUP($C11,'Control Sample Data'!$C$3:$M$98,9,FALSE)=0,"",VLOOKUP($C11,'Control Sample Data'!$C$3:$M$98,9,FALSE)))</f>
        <v/>
      </c>
      <c r="X11" s="126" t="str">
        <f>IF(C11="","",IF(VLOOKUP($C11,'Control Sample Data'!$C$3:$M$98,10,FALSE)=0,"",VLOOKUP($C11,'Control Sample Data'!$C$3:$M$98,10,FALSE)))</f>
        <v/>
      </c>
      <c r="Y11" s="126" t="str">
        <f>IF(C11="","",IF(VLOOKUP($C11,'Control Sample Data'!$C$3:$M$98,11,FALSE)=0,"",VLOOKUP($C11,'Control Sample Data'!$C$3:$M$98,11,FALSE)))</f>
        <v/>
      </c>
    </row>
    <row r="12" spans="1:25" ht="15" customHeight="1">
      <c r="A12" s="123"/>
      <c r="B12" s="124" t="str">
        <f>IF(C12="","",VLOOKUP(C12,'Gene Table'!B$3:D$98,2,FALSE))</f>
        <v/>
      </c>
      <c r="C12" s="125"/>
      <c r="D12" s="126" t="str">
        <f>IF(C12="","",IF(VLOOKUP($C12,'Test Sample Data'!$C$3:$M$98,2,FALSE)=0,"",VLOOKUP($C12,'Test Sample Data'!$C$3:$M$98,2,FALSE)))</f>
        <v/>
      </c>
      <c r="E12" s="126" t="str">
        <f>IF(C12="","",IF(VLOOKUP($C12,'Test Sample Data'!$C$3:$M$98,3,FALSE)=0,"",VLOOKUP($C12,'Test Sample Data'!$C$3:$M$98,3,FALSE)))</f>
        <v/>
      </c>
      <c r="F12" s="126" t="str">
        <f>IF(C12="","",IF(VLOOKUP($C12,'Test Sample Data'!$C$3:$M$98,4,FALSE)=0,"",VLOOKUP($C12,'Test Sample Data'!$C$3:$M$98,4,FALSE)))</f>
        <v/>
      </c>
      <c r="G12" s="126" t="str">
        <f>IF(C12="","",IF(VLOOKUP($C12,'Test Sample Data'!$C$3:$M$98,5,FALSE)=0,"",VLOOKUP($C12,'Test Sample Data'!$C$3:$M$98,5,FALSE)))</f>
        <v/>
      </c>
      <c r="H12" s="126" t="str">
        <f>IF(C12="","",IF(VLOOKUP($C12,'Test Sample Data'!$C$3:$M$98,6,FALSE)=0,"",VLOOKUP($C12,'Test Sample Data'!$C$3:$M$98,6,FALSE)))</f>
        <v/>
      </c>
      <c r="I12" s="126" t="str">
        <f>IF(C12="","",IF(VLOOKUP($C12,'Test Sample Data'!$C$3:$M$98,7,FALSE)=0,"",VLOOKUP($C12,'Test Sample Data'!$C$3:$M$98,7,FALSE)))</f>
        <v/>
      </c>
      <c r="J12" s="126" t="str">
        <f>IF(C12="","",IF(VLOOKUP($C12,'Test Sample Data'!$C$3:$M$98,8,FALSE)=0,"",VLOOKUP($C12,'Test Sample Data'!$C$3:$M$98,8,FALSE)))</f>
        <v/>
      </c>
      <c r="K12" s="126" t="str">
        <f>IF(C12="","",IF(VLOOKUP($C12,'Test Sample Data'!$C$3:$M$98,9,FALSE)=0,"",VLOOKUP($C12,'Test Sample Data'!$C$3:$M$98,9,FALSE)))</f>
        <v/>
      </c>
      <c r="L12" s="126" t="str">
        <f>IF(C12="","",IF(VLOOKUP($C12,'Test Sample Data'!$C$3:$M$98,10,FALSE)=0,"",VLOOKUP($C12,'Test Sample Data'!$C$3:$M$98,10,FALSE)))</f>
        <v/>
      </c>
      <c r="M12" s="126" t="str">
        <f>IF(C12="","",IF(VLOOKUP($C12,'Test Sample Data'!$C$3:$M$98,11,FALSE)=0,"",VLOOKUP($C12,'Test Sample Data'!$C$3:$M$98,11,FALSE)))</f>
        <v/>
      </c>
      <c r="N12" s="135" t="str">
        <f t="shared" si="0"/>
        <v/>
      </c>
      <c r="O12" s="30" t="str">
        <f>IF('Choose Housekeeping Genes'!C12=0,"",'Choose Housekeeping Genes'!C12)</f>
        <v/>
      </c>
      <c r="P12" s="126" t="str">
        <f>IF(C12="","",IF(VLOOKUP($C12,'Control Sample Data'!$C$3:$M$98,2,FALSE)=0,"",VLOOKUP($C12,'Control Sample Data'!$C$3:$M$98,2,FALSE)))</f>
        <v/>
      </c>
      <c r="Q12" s="126" t="str">
        <f>IF(C12="","",IF(VLOOKUP($C12,'Control Sample Data'!$C$3:$M$98,3,FALSE)=0,"",VLOOKUP($C12,'Control Sample Data'!$C$3:$M$98,3,FALSE)))</f>
        <v/>
      </c>
      <c r="R12" s="126" t="str">
        <f>IF(C12="","",IF(VLOOKUP($C12,'Control Sample Data'!$C$3:$M$98,4,FALSE)=0,"",VLOOKUP($C12,'Control Sample Data'!$C$3:$M$98,4,FALSE)))</f>
        <v/>
      </c>
      <c r="S12" s="126" t="str">
        <f>IF(C12="","",IF(VLOOKUP($C12,'Control Sample Data'!$C$3:$M$98,5,FALSE)=0,"",VLOOKUP($C12,'Control Sample Data'!$C$3:$M$98,5,FALSE)))</f>
        <v/>
      </c>
      <c r="T12" s="126" t="str">
        <f>IF(C12="","",IF(VLOOKUP($C12,'Control Sample Data'!$C$3:$M$98,6,FALSE)=0,"",VLOOKUP($C12,'Control Sample Data'!$C$3:$M$98,6,FALSE)))</f>
        <v/>
      </c>
      <c r="U12" s="126" t="str">
        <f>IF(C12="","",IF(VLOOKUP($C12,'Control Sample Data'!$C$3:$M$98,7,FALSE)=0,"",VLOOKUP($C12,'Control Sample Data'!$C$3:$M$98,7,FALSE)))</f>
        <v/>
      </c>
      <c r="V12" s="126" t="str">
        <f>IF(C12="","",IF(VLOOKUP($C12,'Control Sample Data'!$C$3:$M$98,8,FALSE)=0,"",VLOOKUP($C12,'Control Sample Data'!$C$3:$M$98,8,FALSE)))</f>
        <v/>
      </c>
      <c r="W12" s="126" t="str">
        <f>IF(C12="","",IF(VLOOKUP($C12,'Control Sample Data'!$C$3:$M$98,9,FALSE)=0,"",VLOOKUP($C12,'Control Sample Data'!$C$3:$M$98,9,FALSE)))</f>
        <v/>
      </c>
      <c r="X12" s="126" t="str">
        <f>IF(C12="","",IF(VLOOKUP($C12,'Control Sample Data'!$C$3:$M$98,10,FALSE)=0,"",VLOOKUP($C12,'Control Sample Data'!$C$3:$M$98,10,FALSE)))</f>
        <v/>
      </c>
      <c r="Y12" s="126" t="str">
        <f>IF(C12="","",IF(VLOOKUP($C12,'Control Sample Data'!$C$3:$M$98,11,FALSE)=0,"",VLOOKUP($C12,'Control Sample Data'!$C$3:$M$98,11,FALSE)))</f>
        <v/>
      </c>
    </row>
    <row r="13" spans="1:25" ht="15" customHeight="1">
      <c r="A13" s="123"/>
      <c r="B13" s="124" t="str">
        <f>IF(C13="","",VLOOKUP(C13,'Gene Table'!B$3:D$98,2,FALSE))</f>
        <v/>
      </c>
      <c r="C13" s="125"/>
      <c r="D13" s="126" t="str">
        <f>IF(C13="","",IF(VLOOKUP($C13,'Test Sample Data'!$C$3:$M$98,2,FALSE)=0,"",VLOOKUP($C13,'Test Sample Data'!$C$3:$M$98,2,FALSE)))</f>
        <v/>
      </c>
      <c r="E13" s="126" t="str">
        <f>IF(C13="","",IF(VLOOKUP($C13,'Test Sample Data'!$C$3:$M$98,3,FALSE)=0,"",VLOOKUP($C13,'Test Sample Data'!$C$3:$M$98,3,FALSE)))</f>
        <v/>
      </c>
      <c r="F13" s="126" t="str">
        <f>IF(C13="","",IF(VLOOKUP($C13,'Test Sample Data'!$C$3:$M$98,4,FALSE)=0,"",VLOOKUP($C13,'Test Sample Data'!$C$3:$M$98,4,FALSE)))</f>
        <v/>
      </c>
      <c r="G13" s="126" t="str">
        <f>IF(C13="","",IF(VLOOKUP($C13,'Test Sample Data'!$C$3:$M$98,5,FALSE)=0,"",VLOOKUP($C13,'Test Sample Data'!$C$3:$M$98,5,FALSE)))</f>
        <v/>
      </c>
      <c r="H13" s="126" t="str">
        <f>IF(C13="","",IF(VLOOKUP($C13,'Test Sample Data'!$C$3:$M$98,6,FALSE)=0,"",VLOOKUP($C13,'Test Sample Data'!$C$3:$M$98,6,FALSE)))</f>
        <v/>
      </c>
      <c r="I13" s="126" t="str">
        <f>IF(C13="","",IF(VLOOKUP($C13,'Test Sample Data'!$C$3:$M$98,7,FALSE)=0,"",VLOOKUP($C13,'Test Sample Data'!$C$3:$M$98,7,FALSE)))</f>
        <v/>
      </c>
      <c r="J13" s="126" t="str">
        <f>IF(C13="","",IF(VLOOKUP($C13,'Test Sample Data'!$C$3:$M$98,8,FALSE)=0,"",VLOOKUP($C13,'Test Sample Data'!$C$3:$M$98,8,FALSE)))</f>
        <v/>
      </c>
      <c r="K13" s="126" t="str">
        <f>IF(C13="","",IF(VLOOKUP($C13,'Test Sample Data'!$C$3:$M$98,9,FALSE)=0,"",VLOOKUP($C13,'Test Sample Data'!$C$3:$M$98,9,FALSE)))</f>
        <v/>
      </c>
      <c r="L13" s="126" t="str">
        <f>IF(C13="","",IF(VLOOKUP($C13,'Test Sample Data'!$C$3:$M$98,10,FALSE)=0,"",VLOOKUP($C13,'Test Sample Data'!$C$3:$M$98,10,FALSE)))</f>
        <v/>
      </c>
      <c r="M13" s="126" t="str">
        <f>IF(C13="","",IF(VLOOKUP($C13,'Test Sample Data'!$C$3:$M$98,11,FALSE)=0,"",VLOOKUP($C13,'Test Sample Data'!$C$3:$M$98,11,FALSE)))</f>
        <v/>
      </c>
      <c r="N13" s="135" t="str">
        <f t="shared" si="0"/>
        <v/>
      </c>
      <c r="O13" s="30" t="str">
        <f>IF('Choose Housekeeping Genes'!C13=0,"",'Choose Housekeeping Genes'!C13)</f>
        <v/>
      </c>
      <c r="P13" s="126" t="str">
        <f>IF(C13="","",IF(VLOOKUP($C13,'Control Sample Data'!$C$3:$M$98,2,FALSE)=0,"",VLOOKUP($C13,'Control Sample Data'!$C$3:$M$98,2,FALSE)))</f>
        <v/>
      </c>
      <c r="Q13" s="126" t="str">
        <f>IF(C13="","",IF(VLOOKUP($C13,'Control Sample Data'!$C$3:$M$98,3,FALSE)=0,"",VLOOKUP($C13,'Control Sample Data'!$C$3:$M$98,3,FALSE)))</f>
        <v/>
      </c>
      <c r="R13" s="126" t="str">
        <f>IF(C13="","",IF(VLOOKUP($C13,'Control Sample Data'!$C$3:$M$98,4,FALSE)=0,"",VLOOKUP($C13,'Control Sample Data'!$C$3:$M$98,4,FALSE)))</f>
        <v/>
      </c>
      <c r="S13" s="126" t="str">
        <f>IF(C13="","",IF(VLOOKUP($C13,'Control Sample Data'!$C$3:$M$98,5,FALSE)=0,"",VLOOKUP($C13,'Control Sample Data'!$C$3:$M$98,5,FALSE)))</f>
        <v/>
      </c>
      <c r="T13" s="126" t="str">
        <f>IF(C13="","",IF(VLOOKUP($C13,'Control Sample Data'!$C$3:$M$98,6,FALSE)=0,"",VLOOKUP($C13,'Control Sample Data'!$C$3:$M$98,6,FALSE)))</f>
        <v/>
      </c>
      <c r="U13" s="126" t="str">
        <f>IF(C13="","",IF(VLOOKUP($C13,'Control Sample Data'!$C$3:$M$98,7,FALSE)=0,"",VLOOKUP($C13,'Control Sample Data'!$C$3:$M$98,7,FALSE)))</f>
        <v/>
      </c>
      <c r="V13" s="126" t="str">
        <f>IF(C13="","",IF(VLOOKUP($C13,'Control Sample Data'!$C$3:$M$98,8,FALSE)=0,"",VLOOKUP($C13,'Control Sample Data'!$C$3:$M$98,8,FALSE)))</f>
        <v/>
      </c>
      <c r="W13" s="126" t="str">
        <f>IF(C13="","",IF(VLOOKUP($C13,'Control Sample Data'!$C$3:$M$98,9,FALSE)=0,"",VLOOKUP($C13,'Control Sample Data'!$C$3:$M$98,9,FALSE)))</f>
        <v/>
      </c>
      <c r="X13" s="126" t="str">
        <f>IF(C13="","",IF(VLOOKUP($C13,'Control Sample Data'!$C$3:$M$98,10,FALSE)=0,"",VLOOKUP($C13,'Control Sample Data'!$C$3:$M$98,10,FALSE)))</f>
        <v/>
      </c>
      <c r="Y13" s="126" t="str">
        <f>IF(C13="","",IF(VLOOKUP($C13,'Control Sample Data'!$C$3:$M$98,11,FALSE)=0,"",VLOOKUP($C13,'Control Sample Data'!$C$3:$M$98,11,FALSE)))</f>
        <v/>
      </c>
    </row>
    <row r="14" spans="1:25" ht="15" customHeight="1">
      <c r="A14" s="123"/>
      <c r="B14" s="124" t="str">
        <f>IF(C14="","",VLOOKUP(C14,'Gene Table'!B$3:D$98,2,FALSE))</f>
        <v/>
      </c>
      <c r="C14" s="125"/>
      <c r="D14" s="126" t="str">
        <f>IF(C14="","",IF(VLOOKUP($C14,'Test Sample Data'!$C$3:$M$98,2,FALSE)=0,"",VLOOKUP($C14,'Test Sample Data'!$C$3:$M$98,2,FALSE)))</f>
        <v/>
      </c>
      <c r="E14" s="126" t="str">
        <f>IF(C14="","",IF(VLOOKUP($C14,'Test Sample Data'!$C$3:$M$98,3,FALSE)=0,"",VLOOKUP($C14,'Test Sample Data'!$C$3:$M$98,3,FALSE)))</f>
        <v/>
      </c>
      <c r="F14" s="126" t="str">
        <f>IF(C14="","",IF(VLOOKUP($C14,'Test Sample Data'!$C$3:$M$98,4,FALSE)=0,"",VLOOKUP($C14,'Test Sample Data'!$C$3:$M$98,4,FALSE)))</f>
        <v/>
      </c>
      <c r="G14" s="126" t="str">
        <f>IF(C14="","",IF(VLOOKUP($C14,'Test Sample Data'!$C$3:$M$98,5,FALSE)=0,"",VLOOKUP($C14,'Test Sample Data'!$C$3:$M$98,5,FALSE)))</f>
        <v/>
      </c>
      <c r="H14" s="126" t="str">
        <f>IF(C14="","",IF(VLOOKUP($C14,'Test Sample Data'!$C$3:$M$98,6,FALSE)=0,"",VLOOKUP($C14,'Test Sample Data'!$C$3:$M$98,6,FALSE)))</f>
        <v/>
      </c>
      <c r="I14" s="126" t="str">
        <f>IF(C14="","",IF(VLOOKUP($C14,'Test Sample Data'!$C$3:$M$98,7,FALSE)=0,"",VLOOKUP($C14,'Test Sample Data'!$C$3:$M$98,7,FALSE)))</f>
        <v/>
      </c>
      <c r="J14" s="126" t="str">
        <f>IF(C14="","",IF(VLOOKUP($C14,'Test Sample Data'!$C$3:$M$98,8,FALSE)=0,"",VLOOKUP($C14,'Test Sample Data'!$C$3:$M$98,8,FALSE)))</f>
        <v/>
      </c>
      <c r="K14" s="126" t="str">
        <f>IF(C14="","",IF(VLOOKUP($C14,'Test Sample Data'!$C$3:$M$98,9,FALSE)=0,"",VLOOKUP($C14,'Test Sample Data'!$C$3:$M$98,9,FALSE)))</f>
        <v/>
      </c>
      <c r="L14" s="126" t="str">
        <f>IF(C14="","",IF(VLOOKUP($C14,'Test Sample Data'!$C$3:$M$98,10,FALSE)=0,"",VLOOKUP($C14,'Test Sample Data'!$C$3:$M$98,10,FALSE)))</f>
        <v/>
      </c>
      <c r="M14" s="126" t="str">
        <f>IF(C14="","",IF(VLOOKUP($C14,'Test Sample Data'!$C$3:$M$98,11,FALSE)=0,"",VLOOKUP($C14,'Test Sample Data'!$C$3:$M$98,11,FALSE)))</f>
        <v/>
      </c>
      <c r="N14" s="135" t="str">
        <f t="shared" si="0"/>
        <v/>
      </c>
      <c r="O14" s="30" t="str">
        <f>IF('Choose Housekeeping Genes'!C14=0,"",'Choose Housekeeping Genes'!C14)</f>
        <v/>
      </c>
      <c r="P14" s="126" t="str">
        <f>IF(C14="","",IF(VLOOKUP($C14,'Control Sample Data'!$C$3:$M$98,2,FALSE)=0,"",VLOOKUP($C14,'Control Sample Data'!$C$3:$M$98,2,FALSE)))</f>
        <v/>
      </c>
      <c r="Q14" s="126" t="str">
        <f>IF(C14="","",IF(VLOOKUP($C14,'Control Sample Data'!$C$3:$M$98,3,FALSE)=0,"",VLOOKUP($C14,'Control Sample Data'!$C$3:$M$98,3,FALSE)))</f>
        <v/>
      </c>
      <c r="R14" s="126" t="str">
        <f>IF(C14="","",IF(VLOOKUP($C14,'Control Sample Data'!$C$3:$M$98,4,FALSE)=0,"",VLOOKUP($C14,'Control Sample Data'!$C$3:$M$98,4,FALSE)))</f>
        <v/>
      </c>
      <c r="S14" s="126" t="str">
        <f>IF(C14="","",IF(VLOOKUP($C14,'Control Sample Data'!$C$3:$M$98,5,FALSE)=0,"",VLOOKUP($C14,'Control Sample Data'!$C$3:$M$98,5,FALSE)))</f>
        <v/>
      </c>
      <c r="T14" s="126" t="str">
        <f>IF(C14="","",IF(VLOOKUP($C14,'Control Sample Data'!$C$3:$M$98,6,FALSE)=0,"",VLOOKUP($C14,'Control Sample Data'!$C$3:$M$98,6,FALSE)))</f>
        <v/>
      </c>
      <c r="U14" s="126" t="str">
        <f>IF(C14="","",IF(VLOOKUP($C14,'Control Sample Data'!$C$3:$M$98,7,FALSE)=0,"",VLOOKUP($C14,'Control Sample Data'!$C$3:$M$98,7,FALSE)))</f>
        <v/>
      </c>
      <c r="V14" s="126" t="str">
        <f>IF(C14="","",IF(VLOOKUP($C14,'Control Sample Data'!$C$3:$M$98,8,FALSE)=0,"",VLOOKUP($C14,'Control Sample Data'!$C$3:$M$98,8,FALSE)))</f>
        <v/>
      </c>
      <c r="W14" s="126" t="str">
        <f>IF(C14="","",IF(VLOOKUP($C14,'Control Sample Data'!$C$3:$M$98,9,FALSE)=0,"",VLOOKUP($C14,'Control Sample Data'!$C$3:$M$98,9,FALSE)))</f>
        <v/>
      </c>
      <c r="X14" s="126" t="str">
        <f>IF(C14="","",IF(VLOOKUP($C14,'Control Sample Data'!$C$3:$M$98,10,FALSE)=0,"",VLOOKUP($C14,'Control Sample Data'!$C$3:$M$98,10,FALSE)))</f>
        <v/>
      </c>
      <c r="Y14" s="126" t="str">
        <f>IF(C14="","",IF(VLOOKUP($C14,'Control Sample Data'!$C$3:$M$98,11,FALSE)=0,"",VLOOKUP($C14,'Control Sample Data'!$C$3:$M$98,11,FALSE)))</f>
        <v/>
      </c>
    </row>
    <row r="15" spans="1:25" ht="15" customHeight="1">
      <c r="A15" s="123"/>
      <c r="B15" s="124" t="str">
        <f>IF(C15="","",VLOOKUP(C15,'Gene Table'!B$3:D$98,2,FALSE))</f>
        <v/>
      </c>
      <c r="C15" s="125"/>
      <c r="D15" s="126" t="str">
        <f>IF(C15="","",IF(VLOOKUP($C15,'Test Sample Data'!$C$3:$M$98,2,FALSE)=0,"",VLOOKUP($C15,'Test Sample Data'!$C$3:$M$98,2,FALSE)))</f>
        <v/>
      </c>
      <c r="E15" s="126" t="str">
        <f>IF(C15="","",IF(VLOOKUP($C15,'Test Sample Data'!$C$3:$M$98,3,FALSE)=0,"",VLOOKUP($C15,'Test Sample Data'!$C$3:$M$98,3,FALSE)))</f>
        <v/>
      </c>
      <c r="F15" s="126" t="str">
        <f>IF(C15="","",IF(VLOOKUP($C15,'Test Sample Data'!$C$3:$M$98,4,FALSE)=0,"",VLOOKUP($C15,'Test Sample Data'!$C$3:$M$98,4,FALSE)))</f>
        <v/>
      </c>
      <c r="G15" s="126" t="str">
        <f>IF(C15="","",IF(VLOOKUP($C15,'Test Sample Data'!$C$3:$M$98,5,FALSE)=0,"",VLOOKUP($C15,'Test Sample Data'!$C$3:$M$98,5,FALSE)))</f>
        <v/>
      </c>
      <c r="H15" s="126" t="str">
        <f>IF(C15="","",IF(VLOOKUP($C15,'Test Sample Data'!$C$3:$M$98,6,FALSE)=0,"",VLOOKUP($C15,'Test Sample Data'!$C$3:$M$98,6,FALSE)))</f>
        <v/>
      </c>
      <c r="I15" s="126" t="str">
        <f>IF(C15="","",IF(VLOOKUP($C15,'Test Sample Data'!$C$3:$M$98,7,FALSE)=0,"",VLOOKUP($C15,'Test Sample Data'!$C$3:$M$98,7,FALSE)))</f>
        <v/>
      </c>
      <c r="J15" s="126" t="str">
        <f>IF(C15="","",IF(VLOOKUP($C15,'Test Sample Data'!$C$3:$M$98,8,FALSE)=0,"",VLOOKUP($C15,'Test Sample Data'!$C$3:$M$98,8,FALSE)))</f>
        <v/>
      </c>
      <c r="K15" s="126" t="str">
        <f>IF(C15="","",IF(VLOOKUP($C15,'Test Sample Data'!$C$3:$M$98,9,FALSE)=0,"",VLOOKUP($C15,'Test Sample Data'!$C$3:$M$98,9,FALSE)))</f>
        <v/>
      </c>
      <c r="L15" s="126" t="str">
        <f>IF(C15="","",IF(VLOOKUP($C15,'Test Sample Data'!$C$3:$M$98,10,FALSE)=0,"",VLOOKUP($C15,'Test Sample Data'!$C$3:$M$98,10,FALSE)))</f>
        <v/>
      </c>
      <c r="M15" s="126" t="str">
        <f>IF(C15="","",IF(VLOOKUP($C15,'Test Sample Data'!$C$3:$M$98,11,FALSE)=0,"",VLOOKUP($C15,'Test Sample Data'!$C$3:$M$98,11,FALSE)))</f>
        <v/>
      </c>
      <c r="N15" s="135" t="str">
        <f t="shared" si="0"/>
        <v/>
      </c>
      <c r="O15" s="30" t="str">
        <f>IF('Choose Housekeeping Genes'!C15=0,"",'Choose Housekeeping Genes'!C15)</f>
        <v/>
      </c>
      <c r="P15" s="126" t="str">
        <f>IF(C15="","",IF(VLOOKUP($C15,'Control Sample Data'!$C$3:$M$98,2,FALSE)=0,"",VLOOKUP($C15,'Control Sample Data'!$C$3:$M$98,2,FALSE)))</f>
        <v/>
      </c>
      <c r="Q15" s="126" t="str">
        <f>IF(C15="","",IF(VLOOKUP($C15,'Control Sample Data'!$C$3:$M$98,3,FALSE)=0,"",VLOOKUP($C15,'Control Sample Data'!$C$3:$M$98,3,FALSE)))</f>
        <v/>
      </c>
      <c r="R15" s="126" t="str">
        <f>IF(C15="","",IF(VLOOKUP($C15,'Control Sample Data'!$C$3:$M$98,4,FALSE)=0,"",VLOOKUP($C15,'Control Sample Data'!$C$3:$M$98,4,FALSE)))</f>
        <v/>
      </c>
      <c r="S15" s="126" t="str">
        <f>IF(C15="","",IF(VLOOKUP($C15,'Control Sample Data'!$C$3:$M$98,5,FALSE)=0,"",VLOOKUP($C15,'Control Sample Data'!$C$3:$M$98,5,FALSE)))</f>
        <v/>
      </c>
      <c r="T15" s="126" t="str">
        <f>IF(C15="","",IF(VLOOKUP($C15,'Control Sample Data'!$C$3:$M$98,6,FALSE)=0,"",VLOOKUP($C15,'Control Sample Data'!$C$3:$M$98,6,FALSE)))</f>
        <v/>
      </c>
      <c r="U15" s="126" t="str">
        <f>IF(C15="","",IF(VLOOKUP($C15,'Control Sample Data'!$C$3:$M$98,7,FALSE)=0,"",VLOOKUP($C15,'Control Sample Data'!$C$3:$M$98,7,FALSE)))</f>
        <v/>
      </c>
      <c r="V15" s="126" t="str">
        <f>IF(C15="","",IF(VLOOKUP($C15,'Control Sample Data'!$C$3:$M$98,8,FALSE)=0,"",VLOOKUP($C15,'Control Sample Data'!$C$3:$M$98,8,FALSE)))</f>
        <v/>
      </c>
      <c r="W15" s="126" t="str">
        <f>IF(C15="","",IF(VLOOKUP($C15,'Control Sample Data'!$C$3:$M$98,9,FALSE)=0,"",VLOOKUP($C15,'Control Sample Data'!$C$3:$M$98,9,FALSE)))</f>
        <v/>
      </c>
      <c r="X15" s="126" t="str">
        <f>IF(C15="","",IF(VLOOKUP($C15,'Control Sample Data'!$C$3:$M$98,10,FALSE)=0,"",VLOOKUP($C15,'Control Sample Data'!$C$3:$M$98,10,FALSE)))</f>
        <v/>
      </c>
      <c r="Y15" s="126" t="str">
        <f>IF(C15="","",IF(VLOOKUP($C15,'Control Sample Data'!$C$3:$M$98,11,FALSE)=0,"",VLOOKUP($C15,'Control Sample Data'!$C$3:$M$98,11,FALSE)))</f>
        <v/>
      </c>
    </row>
    <row r="16" spans="1:25" ht="15" customHeight="1">
      <c r="A16" s="123"/>
      <c r="B16" s="124" t="str">
        <f>IF(C16="","",VLOOKUP(C16,'Gene Table'!B$3:D$98,2,FALSE))</f>
        <v/>
      </c>
      <c r="C16" s="125"/>
      <c r="D16" s="126" t="str">
        <f>IF(C16="","",IF(VLOOKUP($C16,'Test Sample Data'!$C$3:$M$98,2,FALSE)=0,"",VLOOKUP($C16,'Test Sample Data'!$C$3:$M$98,2,FALSE)))</f>
        <v/>
      </c>
      <c r="E16" s="126" t="str">
        <f>IF(C16="","",IF(VLOOKUP($C16,'Test Sample Data'!$C$3:$M$98,3,FALSE)=0,"",VLOOKUP($C16,'Test Sample Data'!$C$3:$M$98,3,FALSE)))</f>
        <v/>
      </c>
      <c r="F16" s="126" t="str">
        <f>IF(C16="","",IF(VLOOKUP($C16,'Test Sample Data'!$C$3:$M$98,4,FALSE)=0,"",VLOOKUP($C16,'Test Sample Data'!$C$3:$M$98,4,FALSE)))</f>
        <v/>
      </c>
      <c r="G16" s="126" t="str">
        <f>IF(C16="","",IF(VLOOKUP($C16,'Test Sample Data'!$C$3:$M$98,5,FALSE)=0,"",VLOOKUP($C16,'Test Sample Data'!$C$3:$M$98,5,FALSE)))</f>
        <v/>
      </c>
      <c r="H16" s="126" t="str">
        <f>IF(C16="","",IF(VLOOKUP($C16,'Test Sample Data'!$C$3:$M$98,6,FALSE)=0,"",VLOOKUP($C16,'Test Sample Data'!$C$3:$M$98,6,FALSE)))</f>
        <v/>
      </c>
      <c r="I16" s="126" t="str">
        <f>IF(C16="","",IF(VLOOKUP($C16,'Test Sample Data'!$C$3:$M$98,7,FALSE)=0,"",VLOOKUP($C16,'Test Sample Data'!$C$3:$M$98,7,FALSE)))</f>
        <v/>
      </c>
      <c r="J16" s="126" t="str">
        <f>IF(C16="","",IF(VLOOKUP($C16,'Test Sample Data'!$C$3:$M$98,8,FALSE)=0,"",VLOOKUP($C16,'Test Sample Data'!$C$3:$M$98,8,FALSE)))</f>
        <v/>
      </c>
      <c r="K16" s="126" t="str">
        <f>IF(C16="","",IF(VLOOKUP($C16,'Test Sample Data'!$C$3:$M$98,9,FALSE)=0,"",VLOOKUP($C16,'Test Sample Data'!$C$3:$M$98,9,FALSE)))</f>
        <v/>
      </c>
      <c r="L16" s="126" t="str">
        <f>IF(C16="","",IF(VLOOKUP($C16,'Test Sample Data'!$C$3:$M$98,10,FALSE)=0,"",VLOOKUP($C16,'Test Sample Data'!$C$3:$M$98,10,FALSE)))</f>
        <v/>
      </c>
      <c r="M16" s="126" t="str">
        <f>IF(C16="","",IF(VLOOKUP($C16,'Test Sample Data'!$C$3:$M$98,11,FALSE)=0,"",VLOOKUP($C16,'Test Sample Data'!$C$3:$M$98,11,FALSE)))</f>
        <v/>
      </c>
      <c r="N16" s="135" t="str">
        <f t="shared" si="0"/>
        <v/>
      </c>
      <c r="O16" s="30" t="str">
        <f>IF('Choose Housekeeping Genes'!C16=0,"",'Choose Housekeeping Genes'!C16)</f>
        <v/>
      </c>
      <c r="P16" s="126" t="str">
        <f>IF(C16="","",IF(VLOOKUP($C16,'Control Sample Data'!$C$3:$M$98,2,FALSE)=0,"",VLOOKUP($C16,'Control Sample Data'!$C$3:$M$98,2,FALSE)))</f>
        <v/>
      </c>
      <c r="Q16" s="126" t="str">
        <f>IF(C16="","",IF(VLOOKUP($C16,'Control Sample Data'!$C$3:$M$98,3,FALSE)=0,"",VLOOKUP($C16,'Control Sample Data'!$C$3:$M$98,3,FALSE)))</f>
        <v/>
      </c>
      <c r="R16" s="126" t="str">
        <f>IF(C16="","",IF(VLOOKUP($C16,'Control Sample Data'!$C$3:$M$98,4,FALSE)=0,"",VLOOKUP($C16,'Control Sample Data'!$C$3:$M$98,4,FALSE)))</f>
        <v/>
      </c>
      <c r="S16" s="126" t="str">
        <f>IF(C16="","",IF(VLOOKUP($C16,'Control Sample Data'!$C$3:$M$98,5,FALSE)=0,"",VLOOKUP($C16,'Control Sample Data'!$C$3:$M$98,5,FALSE)))</f>
        <v/>
      </c>
      <c r="T16" s="126" t="str">
        <f>IF(C16="","",IF(VLOOKUP($C16,'Control Sample Data'!$C$3:$M$98,6,FALSE)=0,"",VLOOKUP($C16,'Control Sample Data'!$C$3:$M$98,6,FALSE)))</f>
        <v/>
      </c>
      <c r="U16" s="126" t="str">
        <f>IF(C16="","",IF(VLOOKUP($C16,'Control Sample Data'!$C$3:$M$98,7,FALSE)=0,"",VLOOKUP($C16,'Control Sample Data'!$C$3:$M$98,7,FALSE)))</f>
        <v/>
      </c>
      <c r="V16" s="126" t="str">
        <f>IF(C16="","",IF(VLOOKUP($C16,'Control Sample Data'!$C$3:$M$98,8,FALSE)=0,"",VLOOKUP($C16,'Control Sample Data'!$C$3:$M$98,8,FALSE)))</f>
        <v/>
      </c>
      <c r="W16" s="126" t="str">
        <f>IF(C16="","",IF(VLOOKUP($C16,'Control Sample Data'!$C$3:$M$98,9,FALSE)=0,"",VLOOKUP($C16,'Control Sample Data'!$C$3:$M$98,9,FALSE)))</f>
        <v/>
      </c>
      <c r="X16" s="126" t="str">
        <f>IF(C16="","",IF(VLOOKUP($C16,'Control Sample Data'!$C$3:$M$98,10,FALSE)=0,"",VLOOKUP($C16,'Control Sample Data'!$C$3:$M$98,10,FALSE)))</f>
        <v/>
      </c>
      <c r="Y16" s="126" t="str">
        <f>IF(C16="","",IF(VLOOKUP($C16,'Control Sample Data'!$C$3:$M$98,11,FALSE)=0,"",VLOOKUP($C16,'Control Sample Data'!$C$3:$M$98,11,FALSE)))</f>
        <v/>
      </c>
    </row>
    <row r="17" spans="1:25" ht="15" customHeight="1">
      <c r="A17" s="123"/>
      <c r="B17" s="124" t="str">
        <f>IF(C17="","",VLOOKUP(C17,'Gene Table'!B$3:D$98,2,FALSE))</f>
        <v/>
      </c>
      <c r="C17" s="125"/>
      <c r="D17" s="126" t="str">
        <f>IF(C17="","",IF(VLOOKUP($C17,'Test Sample Data'!$C$3:$M$98,2,FALSE)=0,"",VLOOKUP($C17,'Test Sample Data'!$C$3:$M$98,2,FALSE)))</f>
        <v/>
      </c>
      <c r="E17" s="126" t="str">
        <f>IF(C17="","",IF(VLOOKUP($C17,'Test Sample Data'!$C$3:$M$98,3,FALSE)=0,"",VLOOKUP($C17,'Test Sample Data'!$C$3:$M$98,3,FALSE)))</f>
        <v/>
      </c>
      <c r="F17" s="126" t="str">
        <f>IF(C17="","",IF(VLOOKUP($C17,'Test Sample Data'!$C$3:$M$98,4,FALSE)=0,"",VLOOKUP($C17,'Test Sample Data'!$C$3:$M$98,4,FALSE)))</f>
        <v/>
      </c>
      <c r="G17" s="126" t="str">
        <f>IF(C17="","",IF(VLOOKUP($C17,'Test Sample Data'!$C$3:$M$98,5,FALSE)=0,"",VLOOKUP($C17,'Test Sample Data'!$C$3:$M$98,5,FALSE)))</f>
        <v/>
      </c>
      <c r="H17" s="126" t="str">
        <f>IF(C17="","",IF(VLOOKUP($C17,'Test Sample Data'!$C$3:$M$98,6,FALSE)=0,"",VLOOKUP($C17,'Test Sample Data'!$C$3:$M$98,6,FALSE)))</f>
        <v/>
      </c>
      <c r="I17" s="126" t="str">
        <f>IF(C17="","",IF(VLOOKUP($C17,'Test Sample Data'!$C$3:$M$98,7,FALSE)=0,"",VLOOKUP($C17,'Test Sample Data'!$C$3:$M$98,7,FALSE)))</f>
        <v/>
      </c>
      <c r="J17" s="126" t="str">
        <f>IF(C17="","",IF(VLOOKUP($C17,'Test Sample Data'!$C$3:$M$98,8,FALSE)=0,"",VLOOKUP($C17,'Test Sample Data'!$C$3:$M$98,8,FALSE)))</f>
        <v/>
      </c>
      <c r="K17" s="126" t="str">
        <f>IF(C17="","",IF(VLOOKUP($C17,'Test Sample Data'!$C$3:$M$98,9,FALSE)=0,"",VLOOKUP($C17,'Test Sample Data'!$C$3:$M$98,9,FALSE)))</f>
        <v/>
      </c>
      <c r="L17" s="126" t="str">
        <f>IF(C17="","",IF(VLOOKUP($C17,'Test Sample Data'!$C$3:$M$98,10,FALSE)=0,"",VLOOKUP($C17,'Test Sample Data'!$C$3:$M$98,10,FALSE)))</f>
        <v/>
      </c>
      <c r="M17" s="126" t="str">
        <f>IF(C17="","",IF(VLOOKUP($C17,'Test Sample Data'!$C$3:$M$98,11,FALSE)=0,"",VLOOKUP($C17,'Test Sample Data'!$C$3:$M$98,11,FALSE)))</f>
        <v/>
      </c>
      <c r="N17" s="135" t="str">
        <f t="shared" si="0"/>
        <v/>
      </c>
      <c r="O17" s="30" t="str">
        <f>IF('Choose Housekeeping Genes'!C17=0,"",'Choose Housekeeping Genes'!C17)</f>
        <v/>
      </c>
      <c r="P17" s="126" t="str">
        <f>IF(C17="","",IF(VLOOKUP($C17,'Control Sample Data'!$C$3:$M$98,2,FALSE)=0,"",VLOOKUP($C17,'Control Sample Data'!$C$3:$M$98,2,FALSE)))</f>
        <v/>
      </c>
      <c r="Q17" s="126" t="str">
        <f>IF(C17="","",IF(VLOOKUP($C17,'Control Sample Data'!$C$3:$M$98,3,FALSE)=0,"",VLOOKUP($C17,'Control Sample Data'!$C$3:$M$98,3,FALSE)))</f>
        <v/>
      </c>
      <c r="R17" s="126" t="str">
        <f>IF(C17="","",IF(VLOOKUP($C17,'Control Sample Data'!$C$3:$M$98,4,FALSE)=0,"",VLOOKUP($C17,'Control Sample Data'!$C$3:$M$98,4,FALSE)))</f>
        <v/>
      </c>
      <c r="S17" s="126" t="str">
        <f>IF(C17="","",IF(VLOOKUP($C17,'Control Sample Data'!$C$3:$M$98,5,FALSE)=0,"",VLOOKUP($C17,'Control Sample Data'!$C$3:$M$98,5,FALSE)))</f>
        <v/>
      </c>
      <c r="T17" s="126" t="str">
        <f>IF(C17="","",IF(VLOOKUP($C17,'Control Sample Data'!$C$3:$M$98,6,FALSE)=0,"",VLOOKUP($C17,'Control Sample Data'!$C$3:$M$98,6,FALSE)))</f>
        <v/>
      </c>
      <c r="U17" s="126" t="str">
        <f>IF(C17="","",IF(VLOOKUP($C17,'Control Sample Data'!$C$3:$M$98,7,FALSE)=0,"",VLOOKUP($C17,'Control Sample Data'!$C$3:$M$98,7,FALSE)))</f>
        <v/>
      </c>
      <c r="V17" s="126" t="str">
        <f>IF(C17="","",IF(VLOOKUP($C17,'Control Sample Data'!$C$3:$M$98,8,FALSE)=0,"",VLOOKUP($C17,'Control Sample Data'!$C$3:$M$98,8,FALSE)))</f>
        <v/>
      </c>
      <c r="W17" s="126" t="str">
        <f>IF(C17="","",IF(VLOOKUP($C17,'Control Sample Data'!$C$3:$M$98,9,FALSE)=0,"",VLOOKUP($C17,'Control Sample Data'!$C$3:$M$98,9,FALSE)))</f>
        <v/>
      </c>
      <c r="X17" s="126" t="str">
        <f>IF(C17="","",IF(VLOOKUP($C17,'Control Sample Data'!$C$3:$M$98,10,FALSE)=0,"",VLOOKUP($C17,'Control Sample Data'!$C$3:$M$98,10,FALSE)))</f>
        <v/>
      </c>
      <c r="Y17" s="126" t="str">
        <f>IF(C17="","",IF(VLOOKUP($C17,'Control Sample Data'!$C$3:$M$98,11,FALSE)=0,"",VLOOKUP($C17,'Control Sample Data'!$C$3:$M$98,11,FALSE)))</f>
        <v/>
      </c>
    </row>
    <row r="18" spans="1:25" ht="15" customHeight="1">
      <c r="A18" s="123"/>
      <c r="B18" s="124" t="str">
        <f>IF(C18="","",VLOOKUP(C18,'Gene Table'!B$3:D$98,2,FALSE))</f>
        <v/>
      </c>
      <c r="C18" s="125"/>
      <c r="D18" s="126" t="str">
        <f>IF(C18="","",IF(VLOOKUP($C18,'Test Sample Data'!$C$3:$M$98,2,FALSE)=0,"",VLOOKUP($C18,'Test Sample Data'!$C$3:$M$98,2,FALSE)))</f>
        <v/>
      </c>
      <c r="E18" s="126" t="str">
        <f>IF(C18="","",IF(VLOOKUP($C18,'Test Sample Data'!$C$3:$M$98,3,FALSE)=0,"",VLOOKUP($C18,'Test Sample Data'!$C$3:$M$98,3,FALSE)))</f>
        <v/>
      </c>
      <c r="F18" s="126" t="str">
        <f>IF(C18="","",IF(VLOOKUP($C18,'Test Sample Data'!$C$3:$M$98,4,FALSE)=0,"",VLOOKUP($C18,'Test Sample Data'!$C$3:$M$98,4,FALSE)))</f>
        <v/>
      </c>
      <c r="G18" s="126" t="str">
        <f>IF(C18="","",IF(VLOOKUP($C18,'Test Sample Data'!$C$3:$M$98,5,FALSE)=0,"",VLOOKUP($C18,'Test Sample Data'!$C$3:$M$98,5,FALSE)))</f>
        <v/>
      </c>
      <c r="H18" s="126" t="str">
        <f>IF(C18="","",IF(VLOOKUP($C18,'Test Sample Data'!$C$3:$M$98,6,FALSE)=0,"",VLOOKUP($C18,'Test Sample Data'!$C$3:$M$98,6,FALSE)))</f>
        <v/>
      </c>
      <c r="I18" s="126" t="str">
        <f>IF(C18="","",IF(VLOOKUP($C18,'Test Sample Data'!$C$3:$M$98,7,FALSE)=0,"",VLOOKUP($C18,'Test Sample Data'!$C$3:$M$98,7,FALSE)))</f>
        <v/>
      </c>
      <c r="J18" s="126" t="str">
        <f>IF(C18="","",IF(VLOOKUP($C18,'Test Sample Data'!$C$3:$M$98,8,FALSE)=0,"",VLOOKUP($C18,'Test Sample Data'!$C$3:$M$98,8,FALSE)))</f>
        <v/>
      </c>
      <c r="K18" s="126" t="str">
        <f>IF(C18="","",IF(VLOOKUP($C18,'Test Sample Data'!$C$3:$M$98,9,FALSE)=0,"",VLOOKUP($C18,'Test Sample Data'!$C$3:$M$98,9,FALSE)))</f>
        <v/>
      </c>
      <c r="L18" s="126" t="str">
        <f>IF(C18="","",IF(VLOOKUP($C18,'Test Sample Data'!$C$3:$M$98,10,FALSE)=0,"",VLOOKUP($C18,'Test Sample Data'!$C$3:$M$98,10,FALSE)))</f>
        <v/>
      </c>
      <c r="M18" s="126" t="str">
        <f>IF(C18="","",IF(VLOOKUP($C18,'Test Sample Data'!$C$3:$M$98,11,FALSE)=0,"",VLOOKUP($C18,'Test Sample Data'!$C$3:$M$98,11,FALSE)))</f>
        <v/>
      </c>
      <c r="N18" s="135" t="str">
        <f t="shared" si="0"/>
        <v/>
      </c>
      <c r="O18" s="30" t="str">
        <f>IF('Choose Housekeeping Genes'!C18=0,"",'Choose Housekeeping Genes'!C18)</f>
        <v/>
      </c>
      <c r="P18" s="126" t="str">
        <f>IF(C18="","",IF(VLOOKUP($C18,'Control Sample Data'!$C$3:$M$98,2,FALSE)=0,"",VLOOKUP($C18,'Control Sample Data'!$C$3:$M$98,2,FALSE)))</f>
        <v/>
      </c>
      <c r="Q18" s="126" t="str">
        <f>IF(C18="","",IF(VLOOKUP($C18,'Control Sample Data'!$C$3:$M$98,3,FALSE)=0,"",VLOOKUP($C18,'Control Sample Data'!$C$3:$M$98,3,FALSE)))</f>
        <v/>
      </c>
      <c r="R18" s="126" t="str">
        <f>IF(C18="","",IF(VLOOKUP($C18,'Control Sample Data'!$C$3:$M$98,4,FALSE)=0,"",VLOOKUP($C18,'Control Sample Data'!$C$3:$M$98,4,FALSE)))</f>
        <v/>
      </c>
      <c r="S18" s="126" t="str">
        <f>IF(C18="","",IF(VLOOKUP($C18,'Control Sample Data'!$C$3:$M$98,5,FALSE)=0,"",VLOOKUP($C18,'Control Sample Data'!$C$3:$M$98,5,FALSE)))</f>
        <v/>
      </c>
      <c r="T18" s="126" t="str">
        <f>IF(C18="","",IF(VLOOKUP($C18,'Control Sample Data'!$C$3:$M$98,6,FALSE)=0,"",VLOOKUP($C18,'Control Sample Data'!$C$3:$M$98,6,FALSE)))</f>
        <v/>
      </c>
      <c r="U18" s="126" t="str">
        <f>IF(C18="","",IF(VLOOKUP($C18,'Control Sample Data'!$C$3:$M$98,7,FALSE)=0,"",VLOOKUP($C18,'Control Sample Data'!$C$3:$M$98,7,FALSE)))</f>
        <v/>
      </c>
      <c r="V18" s="126" t="str">
        <f>IF(C18="","",IF(VLOOKUP($C18,'Control Sample Data'!$C$3:$M$98,8,FALSE)=0,"",VLOOKUP($C18,'Control Sample Data'!$C$3:$M$98,8,FALSE)))</f>
        <v/>
      </c>
      <c r="W18" s="126" t="str">
        <f>IF(C18="","",IF(VLOOKUP($C18,'Control Sample Data'!$C$3:$M$98,9,FALSE)=0,"",VLOOKUP($C18,'Control Sample Data'!$C$3:$M$98,9,FALSE)))</f>
        <v/>
      </c>
      <c r="X18" s="126" t="str">
        <f>IF(C18="","",IF(VLOOKUP($C18,'Control Sample Data'!$C$3:$M$98,10,FALSE)=0,"",VLOOKUP($C18,'Control Sample Data'!$C$3:$M$98,10,FALSE)))</f>
        <v/>
      </c>
      <c r="Y18" s="126" t="str">
        <f>IF(C18="","",IF(VLOOKUP($C18,'Control Sample Data'!$C$3:$M$98,11,FALSE)=0,"",VLOOKUP($C18,'Control Sample Data'!$C$3:$M$98,11,FALSE)))</f>
        <v/>
      </c>
    </row>
    <row r="19" spans="1:25" ht="15" customHeight="1">
      <c r="A19" s="123"/>
      <c r="B19" s="124" t="str">
        <f>IF(C19="","",VLOOKUP(C19,'Gene Table'!B$3:D$98,2,FALSE))</f>
        <v/>
      </c>
      <c r="C19" s="125"/>
      <c r="D19" s="126" t="str">
        <f>IF(C19="","",IF(VLOOKUP($C19,'Test Sample Data'!$C$3:$M$98,2,FALSE)=0,"",VLOOKUP($C19,'Test Sample Data'!$C$3:$M$98,2,FALSE)))</f>
        <v/>
      </c>
      <c r="E19" s="126" t="str">
        <f>IF(C19="","",IF(VLOOKUP($C19,'Test Sample Data'!$C$3:$M$98,3,FALSE)=0,"",VLOOKUP($C19,'Test Sample Data'!$C$3:$M$98,3,FALSE)))</f>
        <v/>
      </c>
      <c r="F19" s="126" t="str">
        <f>IF(C19="","",IF(VLOOKUP($C19,'Test Sample Data'!$C$3:$M$98,4,FALSE)=0,"",VLOOKUP($C19,'Test Sample Data'!$C$3:$M$98,4,FALSE)))</f>
        <v/>
      </c>
      <c r="G19" s="126" t="str">
        <f>IF(C19="","",IF(VLOOKUP($C19,'Test Sample Data'!$C$3:$M$98,5,FALSE)=0,"",VLOOKUP($C19,'Test Sample Data'!$C$3:$M$98,5,FALSE)))</f>
        <v/>
      </c>
      <c r="H19" s="126" t="str">
        <f>IF(C19="","",IF(VLOOKUP($C19,'Test Sample Data'!$C$3:$M$98,6,FALSE)=0,"",VLOOKUP($C19,'Test Sample Data'!$C$3:$M$98,6,FALSE)))</f>
        <v/>
      </c>
      <c r="I19" s="126" t="str">
        <f>IF(C19="","",IF(VLOOKUP($C19,'Test Sample Data'!$C$3:$M$98,7,FALSE)=0,"",VLOOKUP($C19,'Test Sample Data'!$C$3:$M$98,7,FALSE)))</f>
        <v/>
      </c>
      <c r="J19" s="126" t="str">
        <f>IF(C19="","",IF(VLOOKUP($C19,'Test Sample Data'!$C$3:$M$98,8,FALSE)=0,"",VLOOKUP($C19,'Test Sample Data'!$C$3:$M$98,8,FALSE)))</f>
        <v/>
      </c>
      <c r="K19" s="126" t="str">
        <f>IF(C19="","",IF(VLOOKUP($C19,'Test Sample Data'!$C$3:$M$98,9,FALSE)=0,"",VLOOKUP($C19,'Test Sample Data'!$C$3:$M$98,9,FALSE)))</f>
        <v/>
      </c>
      <c r="L19" s="126" t="str">
        <f>IF(C19="","",IF(VLOOKUP($C19,'Test Sample Data'!$C$3:$M$98,10,FALSE)=0,"",VLOOKUP($C19,'Test Sample Data'!$C$3:$M$98,10,FALSE)))</f>
        <v/>
      </c>
      <c r="M19" s="126" t="str">
        <f>IF(C19="","",IF(VLOOKUP($C19,'Test Sample Data'!$C$3:$M$98,11,FALSE)=0,"",VLOOKUP($C19,'Test Sample Data'!$C$3:$M$98,11,FALSE)))</f>
        <v/>
      </c>
      <c r="N19" s="135" t="str">
        <f t="shared" si="0"/>
        <v/>
      </c>
      <c r="O19" s="30" t="str">
        <f>IF('Choose Housekeeping Genes'!C19=0,"",'Choose Housekeeping Genes'!C19)</f>
        <v/>
      </c>
      <c r="P19" s="126" t="str">
        <f>IF(C19="","",IF(VLOOKUP($C19,'Control Sample Data'!$C$3:$M$98,2,FALSE)=0,"",VLOOKUP($C19,'Control Sample Data'!$C$3:$M$98,2,FALSE)))</f>
        <v/>
      </c>
      <c r="Q19" s="126" t="str">
        <f>IF(C19="","",IF(VLOOKUP($C19,'Control Sample Data'!$C$3:$M$98,3,FALSE)=0,"",VLOOKUP($C19,'Control Sample Data'!$C$3:$M$98,3,FALSE)))</f>
        <v/>
      </c>
      <c r="R19" s="126" t="str">
        <f>IF(C19="","",IF(VLOOKUP($C19,'Control Sample Data'!$C$3:$M$98,4,FALSE)=0,"",VLOOKUP($C19,'Control Sample Data'!$C$3:$M$98,4,FALSE)))</f>
        <v/>
      </c>
      <c r="S19" s="126" t="str">
        <f>IF(C19="","",IF(VLOOKUP($C19,'Control Sample Data'!$C$3:$M$98,5,FALSE)=0,"",VLOOKUP($C19,'Control Sample Data'!$C$3:$M$98,5,FALSE)))</f>
        <v/>
      </c>
      <c r="T19" s="126" t="str">
        <f>IF(C19="","",IF(VLOOKUP($C19,'Control Sample Data'!$C$3:$M$98,6,FALSE)=0,"",VLOOKUP($C19,'Control Sample Data'!$C$3:$M$98,6,FALSE)))</f>
        <v/>
      </c>
      <c r="U19" s="126" t="str">
        <f>IF(C19="","",IF(VLOOKUP($C19,'Control Sample Data'!$C$3:$M$98,7,FALSE)=0,"",VLOOKUP($C19,'Control Sample Data'!$C$3:$M$98,7,FALSE)))</f>
        <v/>
      </c>
      <c r="V19" s="126" t="str">
        <f>IF(C19="","",IF(VLOOKUP($C19,'Control Sample Data'!$C$3:$M$98,8,FALSE)=0,"",VLOOKUP($C19,'Control Sample Data'!$C$3:$M$98,8,FALSE)))</f>
        <v/>
      </c>
      <c r="W19" s="126" t="str">
        <f>IF(C19="","",IF(VLOOKUP($C19,'Control Sample Data'!$C$3:$M$98,9,FALSE)=0,"",VLOOKUP($C19,'Control Sample Data'!$C$3:$M$98,9,FALSE)))</f>
        <v/>
      </c>
      <c r="X19" s="126" t="str">
        <f>IF(C19="","",IF(VLOOKUP($C19,'Control Sample Data'!$C$3:$M$98,10,FALSE)=0,"",VLOOKUP($C19,'Control Sample Data'!$C$3:$M$98,10,FALSE)))</f>
        <v/>
      </c>
      <c r="Y19" s="126" t="str">
        <f>IF(C19="","",IF(VLOOKUP($C19,'Control Sample Data'!$C$3:$M$98,11,FALSE)=0,"",VLOOKUP($C19,'Control Sample Data'!$C$3:$M$98,11,FALSE)))</f>
        <v/>
      </c>
    </row>
    <row r="20" spans="1:25" ht="15" customHeight="1">
      <c r="A20" s="123"/>
      <c r="B20" s="124" t="str">
        <f>IF(C20="","",VLOOKUP(C20,'Gene Table'!B$3:D$98,2,FALSE))</f>
        <v/>
      </c>
      <c r="C20" s="125"/>
      <c r="D20" s="126" t="str">
        <f>IF(C20="","",IF(VLOOKUP($C20,'Test Sample Data'!$C$3:$M$98,2,FALSE)=0,"",VLOOKUP($C20,'Test Sample Data'!$C$3:$M$98,2,FALSE)))</f>
        <v/>
      </c>
      <c r="E20" s="126" t="str">
        <f>IF(C20="","",IF(VLOOKUP($C20,'Test Sample Data'!$C$3:$M$98,3,FALSE)=0,"",VLOOKUP($C20,'Test Sample Data'!$C$3:$M$98,3,FALSE)))</f>
        <v/>
      </c>
      <c r="F20" s="126" t="str">
        <f>IF(C20="","",IF(VLOOKUP($C20,'Test Sample Data'!$C$3:$M$98,4,FALSE)=0,"",VLOOKUP($C20,'Test Sample Data'!$C$3:$M$98,4,FALSE)))</f>
        <v/>
      </c>
      <c r="G20" s="126" t="str">
        <f>IF(C20="","",IF(VLOOKUP($C20,'Test Sample Data'!$C$3:$M$98,5,FALSE)=0,"",VLOOKUP($C20,'Test Sample Data'!$C$3:$M$98,5,FALSE)))</f>
        <v/>
      </c>
      <c r="H20" s="126" t="str">
        <f>IF(C20="","",IF(VLOOKUP($C20,'Test Sample Data'!$C$3:$M$98,6,FALSE)=0,"",VLOOKUP($C20,'Test Sample Data'!$C$3:$M$98,6,FALSE)))</f>
        <v/>
      </c>
      <c r="I20" s="126" t="str">
        <f>IF(C20="","",IF(VLOOKUP($C20,'Test Sample Data'!$C$3:$M$98,7,FALSE)=0,"",VLOOKUP($C20,'Test Sample Data'!$C$3:$M$98,7,FALSE)))</f>
        <v/>
      </c>
      <c r="J20" s="126" t="str">
        <f>IF(C20="","",IF(VLOOKUP($C20,'Test Sample Data'!$C$3:$M$98,8,FALSE)=0,"",VLOOKUP($C20,'Test Sample Data'!$C$3:$M$98,8,FALSE)))</f>
        <v/>
      </c>
      <c r="K20" s="126" t="str">
        <f>IF(C20="","",IF(VLOOKUP($C20,'Test Sample Data'!$C$3:$M$98,9,FALSE)=0,"",VLOOKUP($C20,'Test Sample Data'!$C$3:$M$98,9,FALSE)))</f>
        <v/>
      </c>
      <c r="L20" s="126" t="str">
        <f>IF(C20="","",IF(VLOOKUP($C20,'Test Sample Data'!$C$3:$M$98,10,FALSE)=0,"",VLOOKUP($C20,'Test Sample Data'!$C$3:$M$98,10,FALSE)))</f>
        <v/>
      </c>
      <c r="M20" s="126" t="str">
        <f>IF(C20="","",IF(VLOOKUP($C20,'Test Sample Data'!$C$3:$M$98,11,FALSE)=0,"",VLOOKUP($C20,'Test Sample Data'!$C$3:$M$98,11,FALSE)))</f>
        <v/>
      </c>
      <c r="N20" s="135" t="str">
        <f t="shared" si="0"/>
        <v/>
      </c>
      <c r="O20" s="30" t="str">
        <f>IF('Choose Housekeeping Genes'!C20=0,"",'Choose Housekeeping Genes'!C20)</f>
        <v/>
      </c>
      <c r="P20" s="126" t="str">
        <f>IF(C20="","",IF(VLOOKUP($C20,'Control Sample Data'!$C$3:$M$98,2,FALSE)=0,"",VLOOKUP($C20,'Control Sample Data'!$C$3:$M$98,2,FALSE)))</f>
        <v/>
      </c>
      <c r="Q20" s="126" t="str">
        <f>IF(C20="","",IF(VLOOKUP($C20,'Control Sample Data'!$C$3:$M$98,3,FALSE)=0,"",VLOOKUP($C20,'Control Sample Data'!$C$3:$M$98,3,FALSE)))</f>
        <v/>
      </c>
      <c r="R20" s="126" t="str">
        <f>IF(C20="","",IF(VLOOKUP($C20,'Control Sample Data'!$C$3:$M$98,4,FALSE)=0,"",VLOOKUP($C20,'Control Sample Data'!$C$3:$M$98,4,FALSE)))</f>
        <v/>
      </c>
      <c r="S20" s="126" t="str">
        <f>IF(C20="","",IF(VLOOKUP($C20,'Control Sample Data'!$C$3:$M$98,5,FALSE)=0,"",VLOOKUP($C20,'Control Sample Data'!$C$3:$M$98,5,FALSE)))</f>
        <v/>
      </c>
      <c r="T20" s="126" t="str">
        <f>IF(C20="","",IF(VLOOKUP($C20,'Control Sample Data'!$C$3:$M$98,6,FALSE)=0,"",VLOOKUP($C20,'Control Sample Data'!$C$3:$M$98,6,FALSE)))</f>
        <v/>
      </c>
      <c r="U20" s="126" t="str">
        <f>IF(C20="","",IF(VLOOKUP($C20,'Control Sample Data'!$C$3:$M$98,7,FALSE)=0,"",VLOOKUP($C20,'Control Sample Data'!$C$3:$M$98,7,FALSE)))</f>
        <v/>
      </c>
      <c r="V20" s="126" t="str">
        <f>IF(C20="","",IF(VLOOKUP($C20,'Control Sample Data'!$C$3:$M$98,8,FALSE)=0,"",VLOOKUP($C20,'Control Sample Data'!$C$3:$M$98,8,FALSE)))</f>
        <v/>
      </c>
      <c r="W20" s="126" t="str">
        <f>IF(C20="","",IF(VLOOKUP($C20,'Control Sample Data'!$C$3:$M$98,9,FALSE)=0,"",VLOOKUP($C20,'Control Sample Data'!$C$3:$M$98,9,FALSE)))</f>
        <v/>
      </c>
      <c r="X20" s="126" t="str">
        <f>IF(C20="","",IF(VLOOKUP($C20,'Control Sample Data'!$C$3:$M$98,10,FALSE)=0,"",VLOOKUP($C20,'Control Sample Data'!$C$3:$M$98,10,FALSE)))</f>
        <v/>
      </c>
      <c r="Y20" s="126" t="str">
        <f>IF(C20="","",IF(VLOOKUP($C20,'Control Sample Data'!$C$3:$M$98,11,FALSE)=0,"",VLOOKUP($C20,'Control Sample Data'!$C$3:$M$98,11,FALSE)))</f>
        <v/>
      </c>
    </row>
    <row r="21" spans="1:25" ht="15" customHeight="1">
      <c r="A21" s="123"/>
      <c r="B21" s="124" t="str">
        <f>IF(C21="","",VLOOKUP(C21,'Gene Table'!B$3:D$98,2,FALSE))</f>
        <v/>
      </c>
      <c r="C21" s="125"/>
      <c r="D21" s="126" t="str">
        <f>IF(C21="","",IF(VLOOKUP($C21,'Test Sample Data'!$C$3:$M$98,2,FALSE)=0,"",VLOOKUP($C21,'Test Sample Data'!$C$3:$M$98,2,FALSE)))</f>
        <v/>
      </c>
      <c r="E21" s="126" t="str">
        <f>IF(C21="","",IF(VLOOKUP($C21,'Test Sample Data'!$C$3:$M$98,3,FALSE)=0,"",VLOOKUP($C21,'Test Sample Data'!$C$3:$M$98,3,FALSE)))</f>
        <v/>
      </c>
      <c r="F21" s="126" t="str">
        <f>IF(C21="","",IF(VLOOKUP($C21,'Test Sample Data'!$C$3:$M$98,4,FALSE)=0,"",VLOOKUP($C21,'Test Sample Data'!$C$3:$M$98,4,FALSE)))</f>
        <v/>
      </c>
      <c r="G21" s="126" t="str">
        <f>IF(C21="","",IF(VLOOKUP($C21,'Test Sample Data'!$C$3:$M$98,5,FALSE)=0,"",VLOOKUP($C21,'Test Sample Data'!$C$3:$M$98,5,FALSE)))</f>
        <v/>
      </c>
      <c r="H21" s="126" t="str">
        <f>IF(C21="","",IF(VLOOKUP($C21,'Test Sample Data'!$C$3:$M$98,6,FALSE)=0,"",VLOOKUP($C21,'Test Sample Data'!$C$3:$M$98,6,FALSE)))</f>
        <v/>
      </c>
      <c r="I21" s="126" t="str">
        <f>IF(C21="","",IF(VLOOKUP($C21,'Test Sample Data'!$C$3:$M$98,7,FALSE)=0,"",VLOOKUP($C21,'Test Sample Data'!$C$3:$M$98,7,FALSE)))</f>
        <v/>
      </c>
      <c r="J21" s="126" t="str">
        <f>IF(C21="","",IF(VLOOKUP($C21,'Test Sample Data'!$C$3:$M$98,8,FALSE)=0,"",VLOOKUP($C21,'Test Sample Data'!$C$3:$M$98,8,FALSE)))</f>
        <v/>
      </c>
      <c r="K21" s="126" t="str">
        <f>IF(C21="","",IF(VLOOKUP($C21,'Test Sample Data'!$C$3:$M$98,9,FALSE)=0,"",VLOOKUP($C21,'Test Sample Data'!$C$3:$M$98,9,FALSE)))</f>
        <v/>
      </c>
      <c r="L21" s="126" t="str">
        <f>IF(C21="","",IF(VLOOKUP($C21,'Test Sample Data'!$C$3:$M$98,10,FALSE)=0,"",VLOOKUP($C21,'Test Sample Data'!$C$3:$M$98,10,FALSE)))</f>
        <v/>
      </c>
      <c r="M21" s="126" t="str">
        <f>IF(C21="","",IF(VLOOKUP($C21,'Test Sample Data'!$C$3:$M$98,11,FALSE)=0,"",VLOOKUP($C21,'Test Sample Data'!$C$3:$M$98,11,FALSE)))</f>
        <v/>
      </c>
      <c r="N21" s="135" t="str">
        <f t="shared" si="0"/>
        <v/>
      </c>
      <c r="O21" s="30" t="str">
        <f>IF('Choose Housekeeping Genes'!C21=0,"",'Choose Housekeeping Genes'!C21)</f>
        <v/>
      </c>
      <c r="P21" s="126" t="str">
        <f>IF(C21="","",IF(VLOOKUP($C21,'Control Sample Data'!$C$3:$M$98,2,FALSE)=0,"",VLOOKUP($C21,'Control Sample Data'!$C$3:$M$98,2,FALSE)))</f>
        <v/>
      </c>
      <c r="Q21" s="126" t="str">
        <f>IF(C21="","",IF(VLOOKUP($C21,'Control Sample Data'!$C$3:$M$98,3,FALSE)=0,"",VLOOKUP($C21,'Control Sample Data'!$C$3:$M$98,3,FALSE)))</f>
        <v/>
      </c>
      <c r="R21" s="126" t="str">
        <f>IF(C21="","",IF(VLOOKUP($C21,'Control Sample Data'!$C$3:$M$98,4,FALSE)=0,"",VLOOKUP($C21,'Control Sample Data'!$C$3:$M$98,4,FALSE)))</f>
        <v/>
      </c>
      <c r="S21" s="126" t="str">
        <f>IF(C21="","",IF(VLOOKUP($C21,'Control Sample Data'!$C$3:$M$98,5,FALSE)=0,"",VLOOKUP($C21,'Control Sample Data'!$C$3:$M$98,5,FALSE)))</f>
        <v/>
      </c>
      <c r="T21" s="126" t="str">
        <f>IF(C21="","",IF(VLOOKUP($C21,'Control Sample Data'!$C$3:$M$98,6,FALSE)=0,"",VLOOKUP($C21,'Control Sample Data'!$C$3:$M$98,6,FALSE)))</f>
        <v/>
      </c>
      <c r="U21" s="126" t="str">
        <f>IF(C21="","",IF(VLOOKUP($C21,'Control Sample Data'!$C$3:$M$98,7,FALSE)=0,"",VLOOKUP($C21,'Control Sample Data'!$C$3:$M$98,7,FALSE)))</f>
        <v/>
      </c>
      <c r="V21" s="126" t="str">
        <f>IF(C21="","",IF(VLOOKUP($C21,'Control Sample Data'!$C$3:$M$98,8,FALSE)=0,"",VLOOKUP($C21,'Control Sample Data'!$C$3:$M$98,8,FALSE)))</f>
        <v/>
      </c>
      <c r="W21" s="126" t="str">
        <f>IF(C21="","",IF(VLOOKUP($C21,'Control Sample Data'!$C$3:$M$98,9,FALSE)=0,"",VLOOKUP($C21,'Control Sample Data'!$C$3:$M$98,9,FALSE)))</f>
        <v/>
      </c>
      <c r="X21" s="126" t="str">
        <f>IF(C21="","",IF(VLOOKUP($C21,'Control Sample Data'!$C$3:$M$98,10,FALSE)=0,"",VLOOKUP($C21,'Control Sample Data'!$C$3:$M$98,10,FALSE)))</f>
        <v/>
      </c>
      <c r="Y21" s="126" t="str">
        <f>IF(C21="","",IF(VLOOKUP($C21,'Control Sample Data'!$C$3:$M$98,11,FALSE)=0,"",VLOOKUP($C21,'Control Sample Data'!$C$3:$M$98,11,FALSE)))</f>
        <v/>
      </c>
    </row>
    <row r="22" spans="1:25" ht="15" customHeight="1">
      <c r="A22" s="123"/>
      <c r="B22" s="124" t="str">
        <f>IF(C22="","",VLOOKUP(C22,'Gene Table'!B$3:D$98,2,FALSE))</f>
        <v/>
      </c>
      <c r="C22" s="125"/>
      <c r="D22" s="126" t="str">
        <f>IF(C22="","",IF(VLOOKUP($C22,'Test Sample Data'!$C$3:$M$98,2,FALSE)=0,"",VLOOKUP($C22,'Test Sample Data'!$C$3:$M$98,2,FALSE)))</f>
        <v/>
      </c>
      <c r="E22" s="126" t="str">
        <f>IF(C22="","",IF(VLOOKUP($C22,'Test Sample Data'!$C$3:$M$98,3,FALSE)=0,"",VLOOKUP($C22,'Test Sample Data'!$C$3:$M$98,3,FALSE)))</f>
        <v/>
      </c>
      <c r="F22" s="126" t="str">
        <f>IF(C22="","",IF(VLOOKUP($C22,'Test Sample Data'!$C$3:$M$98,4,FALSE)=0,"",VLOOKUP($C22,'Test Sample Data'!$C$3:$M$98,4,FALSE)))</f>
        <v/>
      </c>
      <c r="G22" s="126" t="str">
        <f>IF(C22="","",IF(VLOOKUP($C22,'Test Sample Data'!$C$3:$M$98,5,FALSE)=0,"",VLOOKUP($C22,'Test Sample Data'!$C$3:$M$98,5,FALSE)))</f>
        <v/>
      </c>
      <c r="H22" s="126" t="str">
        <f>IF(C22="","",IF(VLOOKUP($C22,'Test Sample Data'!$C$3:$M$98,6,FALSE)=0,"",VLOOKUP($C22,'Test Sample Data'!$C$3:$M$98,6,FALSE)))</f>
        <v/>
      </c>
      <c r="I22" s="126" t="str">
        <f>IF(C22="","",IF(VLOOKUP($C22,'Test Sample Data'!$C$3:$M$98,7,FALSE)=0,"",VLOOKUP($C22,'Test Sample Data'!$C$3:$M$98,7,FALSE)))</f>
        <v/>
      </c>
      <c r="J22" s="126" t="str">
        <f>IF(C22="","",IF(VLOOKUP($C22,'Test Sample Data'!$C$3:$M$98,8,FALSE)=0,"",VLOOKUP($C22,'Test Sample Data'!$C$3:$M$98,8,FALSE)))</f>
        <v/>
      </c>
      <c r="K22" s="126" t="str">
        <f>IF(C22="","",IF(VLOOKUP($C22,'Test Sample Data'!$C$3:$M$98,9,FALSE)=0,"",VLOOKUP($C22,'Test Sample Data'!$C$3:$M$98,9,FALSE)))</f>
        <v/>
      </c>
      <c r="L22" s="126" t="str">
        <f>IF(C22="","",IF(VLOOKUP($C22,'Test Sample Data'!$C$3:$M$98,10,FALSE)=0,"",VLOOKUP($C22,'Test Sample Data'!$C$3:$M$98,10,FALSE)))</f>
        <v/>
      </c>
      <c r="M22" s="126" t="str">
        <f>IF(C22="","",IF(VLOOKUP($C22,'Test Sample Data'!$C$3:$M$98,11,FALSE)=0,"",VLOOKUP($C22,'Test Sample Data'!$C$3:$M$98,11,FALSE)))</f>
        <v/>
      </c>
      <c r="N22" s="135" t="str">
        <f t="shared" si="0"/>
        <v/>
      </c>
      <c r="O22" s="30" t="str">
        <f>IF('Choose Housekeeping Genes'!C22=0,"",'Choose Housekeeping Genes'!C22)</f>
        <v/>
      </c>
      <c r="P22" s="126" t="str">
        <f>IF(C22="","",IF(VLOOKUP($C22,'Control Sample Data'!$C$3:$M$98,2,FALSE)=0,"",VLOOKUP($C22,'Control Sample Data'!$C$3:$M$98,2,FALSE)))</f>
        <v/>
      </c>
      <c r="Q22" s="126" t="str">
        <f>IF(C22="","",IF(VLOOKUP($C22,'Control Sample Data'!$C$3:$M$98,3,FALSE)=0,"",VLOOKUP($C22,'Control Sample Data'!$C$3:$M$98,3,FALSE)))</f>
        <v/>
      </c>
      <c r="R22" s="126" t="str">
        <f>IF(C22="","",IF(VLOOKUP($C22,'Control Sample Data'!$C$3:$M$98,4,FALSE)=0,"",VLOOKUP($C22,'Control Sample Data'!$C$3:$M$98,4,FALSE)))</f>
        <v/>
      </c>
      <c r="S22" s="126" t="str">
        <f>IF(C22="","",IF(VLOOKUP($C22,'Control Sample Data'!$C$3:$M$98,5,FALSE)=0,"",VLOOKUP($C22,'Control Sample Data'!$C$3:$M$98,5,FALSE)))</f>
        <v/>
      </c>
      <c r="T22" s="126" t="str">
        <f>IF(C22="","",IF(VLOOKUP($C22,'Control Sample Data'!$C$3:$M$98,6,FALSE)=0,"",VLOOKUP($C22,'Control Sample Data'!$C$3:$M$98,6,FALSE)))</f>
        <v/>
      </c>
      <c r="U22" s="126" t="str">
        <f>IF(C22="","",IF(VLOOKUP($C22,'Control Sample Data'!$C$3:$M$98,7,FALSE)=0,"",VLOOKUP($C22,'Control Sample Data'!$C$3:$M$98,7,FALSE)))</f>
        <v/>
      </c>
      <c r="V22" s="126" t="str">
        <f>IF(C22="","",IF(VLOOKUP($C22,'Control Sample Data'!$C$3:$M$98,8,FALSE)=0,"",VLOOKUP($C22,'Control Sample Data'!$C$3:$M$98,8,FALSE)))</f>
        <v/>
      </c>
      <c r="W22" s="126" t="str">
        <f>IF(C22="","",IF(VLOOKUP($C22,'Control Sample Data'!$C$3:$M$98,9,FALSE)=0,"",VLOOKUP($C22,'Control Sample Data'!$C$3:$M$98,9,FALSE)))</f>
        <v/>
      </c>
      <c r="X22" s="126" t="str">
        <f>IF(C22="","",IF(VLOOKUP($C22,'Control Sample Data'!$C$3:$M$98,10,FALSE)=0,"",VLOOKUP($C22,'Control Sample Data'!$C$3:$M$98,10,FALSE)))</f>
        <v/>
      </c>
      <c r="Y22" s="126" t="str">
        <f>IF(C22="","",IF(VLOOKUP($C22,'Control Sample Data'!$C$3:$M$98,11,FALSE)=0,"",VLOOKUP($C22,'Control Sample Data'!$C$3:$M$98,11,FALSE)))</f>
        <v/>
      </c>
    </row>
    <row r="23" spans="1:25" ht="15" customHeight="1">
      <c r="A23" s="123"/>
      <c r="B23" s="127" t="s">
        <v>654</v>
      </c>
      <c r="C23" s="128"/>
      <c r="D23" s="129" t="str">
        <f>IF(ISERROR(AVERAGE(D3:D22)),"",AVERAGE(D3:D22))</f>
        <v/>
      </c>
      <c r="E23" s="129" t="str">
        <f aca="true" t="shared" si="1" ref="E23:M23">IF(ISERROR(AVERAGE(E3:E22)),"",AVERAGE(E3:E22))</f>
        <v/>
      </c>
      <c r="F23" s="129" t="str">
        <f t="shared" si="1"/>
        <v/>
      </c>
      <c r="G23" s="129" t="str">
        <f t="shared" si="1"/>
        <v/>
      </c>
      <c r="H23" s="129" t="str">
        <f t="shared" si="1"/>
        <v/>
      </c>
      <c r="I23" s="129" t="str">
        <f t="shared" si="1"/>
        <v/>
      </c>
      <c r="J23" s="129" t="str">
        <f t="shared" si="1"/>
        <v/>
      </c>
      <c r="K23" s="129" t="str">
        <f t="shared" si="1"/>
        <v/>
      </c>
      <c r="L23" s="129" t="str">
        <f t="shared" si="1"/>
        <v/>
      </c>
      <c r="M23" s="136" t="str">
        <f t="shared" si="1"/>
        <v/>
      </c>
      <c r="N23" s="132" t="s">
        <v>654</v>
      </c>
      <c r="O23" s="128"/>
      <c r="P23" s="129" t="str">
        <f>IF(ISERROR(AVERAGE(P3:P22)),"",AVERAGE(P3:P22))</f>
        <v/>
      </c>
      <c r="Q23" s="129" t="str">
        <f aca="true" t="shared" si="2" ref="Q23:Y23">IF(ISERROR(AVERAGE(Q3:Q22)),"",AVERAGE(Q3:Q22))</f>
        <v/>
      </c>
      <c r="R23" s="129" t="str">
        <f t="shared" si="2"/>
        <v/>
      </c>
      <c r="S23" s="129" t="str">
        <f t="shared" si="2"/>
        <v/>
      </c>
      <c r="T23" s="129" t="str">
        <f t="shared" si="2"/>
        <v/>
      </c>
      <c r="U23" s="129" t="str">
        <f t="shared" si="2"/>
        <v/>
      </c>
      <c r="V23" s="129" t="str">
        <f t="shared" si="2"/>
        <v/>
      </c>
      <c r="W23" s="129" t="str">
        <f t="shared" si="2"/>
        <v/>
      </c>
      <c r="X23" s="129" t="str">
        <f t="shared" si="2"/>
        <v/>
      </c>
      <c r="Y23" s="136" t="str">
        <f t="shared" si="2"/>
        <v/>
      </c>
    </row>
    <row r="24" spans="1:25" ht="15" customHeight="1">
      <c r="A24" s="123" t="s">
        <v>378</v>
      </c>
      <c r="B24" s="109" t="str">
        <f>IF(C3="","",VLOOKUP(C3,'Gene Table'!B$99:D$194,2,FALSE))</f>
        <v>HmiRQP9001</v>
      </c>
      <c r="C24" s="130" t="str">
        <f>IF('Choose Housekeeping Genes'!C3=0,"",'Choose Housekeeping Genes'!C3)</f>
        <v>H03</v>
      </c>
      <c r="D24" s="130" t="str">
        <f>IF($C3="","",IF(VLOOKUP($C3,'Test Sample Data'!$C$99:$M$194,2,FALSE)=0,"",VLOOKUP($C3,'Test Sample Data'!$C$99:$M$194,2,FALSE)))</f>
        <v/>
      </c>
      <c r="E24" s="130" t="str">
        <f>IF($C3="","",IF(VLOOKUP($C3,'Test Sample Data'!$C$99:$M$194,3,FALSE)=0,"",VLOOKUP($C3,'Test Sample Data'!$C$99:$M$194,3,FALSE)))</f>
        <v/>
      </c>
      <c r="F24" s="130" t="str">
        <f>IF($C3="","",IF(VLOOKUP($C3,'Test Sample Data'!$C$99:$M$194,4,FALSE)=0,"",VLOOKUP($C3,'Test Sample Data'!$C$99:$M$194,4,FALSE)))</f>
        <v/>
      </c>
      <c r="G24" s="130" t="str">
        <f>IF($C3="","",IF(VLOOKUP($C3,'Test Sample Data'!$C$99:$M$194,5,FALSE)=0,"",VLOOKUP($C3,'Test Sample Data'!$C$99:$M$194,5,FALSE)))</f>
        <v/>
      </c>
      <c r="H24" s="130" t="str">
        <f>IF($C3="","",IF(VLOOKUP($C3,'Test Sample Data'!$C$99:$M$194,6,FALSE)=0,"",VLOOKUP($C3,'Test Sample Data'!$C$99:$M$194,6,FALSE)))</f>
        <v/>
      </c>
      <c r="I24" s="130" t="str">
        <f>IF($C3="","",IF(VLOOKUP($C3,'Test Sample Data'!$C$99:$M$194,7,FALSE)=0,"",VLOOKUP($C3,'Test Sample Data'!$C$99:$M$194,7,FALSE)))</f>
        <v/>
      </c>
      <c r="J24" s="130" t="str">
        <f>IF($C3="","",IF(VLOOKUP($C3,'Test Sample Data'!$C$99:$M$194,8,FALSE)=0,"",VLOOKUP($C3,'Test Sample Data'!$C$99:$M$194,8,FALSE)))</f>
        <v/>
      </c>
      <c r="K24" s="130" t="str">
        <f>IF($C3="","",IF(VLOOKUP($C3,'Test Sample Data'!$C$99:$M$194,9,FALSE)=0,"",VLOOKUP($C3,'Test Sample Data'!$C$99:$M$194,9,FALSE)))</f>
        <v/>
      </c>
      <c r="L24" s="130" t="str">
        <f>IF($C3="","",IF(VLOOKUP($C3,'Test Sample Data'!$C$99:$M$194,10,FALSE)=0,"",VLOOKUP($C3,'Test Sample Data'!$C$99:$M$194,10,FALSE)))</f>
        <v/>
      </c>
      <c r="M24" s="130" t="str">
        <f>IF($C3="","",IF(VLOOKUP($C3,'Test Sample Data'!$C$99:$M$194,11,FALSE)=0,"",VLOOKUP($C3,'Test Sample Data'!$C$99:$M$194,11,FALSE)))</f>
        <v/>
      </c>
      <c r="N24" s="137" t="str">
        <f>IF(B24=0,"",B24)</f>
        <v>HmiRQP9001</v>
      </c>
      <c r="O24" s="138" t="str">
        <f>IF('Choose Housekeeping Genes'!C24=0,"",'Choose Housekeeping Genes'!C24)</f>
        <v>H03</v>
      </c>
      <c r="P24" s="130" t="str">
        <f>IF(C24="","",IF(VLOOKUP($C24,'Control Sample Data'!$C$99:$M$194,2,FALSE)=0,"",VLOOKUP($C24,'Control Sample Data'!$C$99:$M$194,2,FALSE)))</f>
        <v/>
      </c>
      <c r="Q24" s="130" t="str">
        <f>IF(C24="","",IF(VLOOKUP($C24,'Control Sample Data'!$C$99:$M$194,3,FALSE)=0,"",VLOOKUP($C24,'Control Sample Data'!$C$99:$M$194,3,FALSE)))</f>
        <v/>
      </c>
      <c r="R24" s="130" t="str">
        <f>IF(C24="","",IF(VLOOKUP($C24,'Control Sample Data'!$C$99:$M$194,4,FALSE)=0,"",VLOOKUP($C24,'Control Sample Data'!$C$99:$M$194,4,FALSE)))</f>
        <v/>
      </c>
      <c r="S24" s="130" t="str">
        <f>IF(C24="","",IF(VLOOKUP($C24,'Control Sample Data'!$C$99:$M$194,5,FALSE)=0,"",VLOOKUP($C24,'Control Sample Data'!$C$99:$M$194,5,FALSE)))</f>
        <v/>
      </c>
      <c r="T24" s="130" t="str">
        <f>IF(C24="","",IF(VLOOKUP($C24,'Control Sample Data'!$C$99:$M$194,6,FALSE)=0,"",VLOOKUP($C24,'Control Sample Data'!$C$99:$M$194,6,FALSE)))</f>
        <v/>
      </c>
      <c r="U24" s="130" t="str">
        <f>IF(C24="","",IF(VLOOKUP($C24,'Control Sample Data'!$C$99:$M$194,7,FALSE)=0,"",VLOOKUP($C24,'Control Sample Data'!$C$99:$M$194,7,FALSE)))</f>
        <v/>
      </c>
      <c r="V24" s="130" t="str">
        <f>IF(C24="","",IF(VLOOKUP($C24,'Control Sample Data'!$C$99:$M$194,8,FALSE)=0,"",VLOOKUP($C24,'Control Sample Data'!$C$99:$M$194,8,FALSE)))</f>
        <v/>
      </c>
      <c r="W24" s="130" t="str">
        <f>IF(C24="","",IF(VLOOKUP($C24,'Control Sample Data'!$C$99:$M$194,9,FALSE)=0,"",VLOOKUP($C24,'Control Sample Data'!$C$99:$M$194,9,FALSE)))</f>
        <v/>
      </c>
      <c r="X24" s="130" t="str">
        <f>IF(C24="","",IF(VLOOKUP($C24,'Control Sample Data'!$C$99:$M$194,10,FALSE)=0,"",VLOOKUP($C24,'Control Sample Data'!$C$99:$M$194,10,FALSE)))</f>
        <v/>
      </c>
      <c r="Y24" s="130" t="str">
        <f>IF(C24="","",IF(VLOOKUP($C24,'Control Sample Data'!$C$99:$M$194,11,FALSE)=0,"",VLOOKUP($C24,'Control Sample Data'!$C$99:$M$194,11,FALSE)))</f>
        <v/>
      </c>
    </row>
    <row r="25" spans="1:25" ht="15" customHeight="1">
      <c r="A25" s="123"/>
      <c r="B25" s="109" t="str">
        <f>IF(C4="","",VLOOKUP(C4,'Gene Table'!B$99:D$194,2,FALSE))</f>
        <v>HmiRQP9011</v>
      </c>
      <c r="C25" s="130" t="str">
        <f>IF('Choose Housekeeping Genes'!C4=0,"",'Choose Housekeeping Genes'!C4)</f>
        <v>H04</v>
      </c>
      <c r="D25" s="130" t="str">
        <f>IF($C4="","",IF(VLOOKUP($C4,'Test Sample Data'!$C$99:$M$194,2,FALSE)=0,"",VLOOKUP($C4,'Test Sample Data'!$C$99:$M$194,2,FALSE)))</f>
        <v/>
      </c>
      <c r="E25" s="130" t="str">
        <f>IF($C4="","",IF(VLOOKUP($C4,'Test Sample Data'!$C$99:$M$194,3,FALSE)=0,"",VLOOKUP($C4,'Test Sample Data'!$C$99:$M$194,3,FALSE)))</f>
        <v/>
      </c>
      <c r="F25" s="126" t="str">
        <f>IF($C4="","",IF(VLOOKUP($C4,'Test Sample Data'!$C$99:$M$194,4,FALSE)=0,"",VLOOKUP($C4,'Test Sample Data'!$C$99:$M$194,4,FALSE)))</f>
        <v/>
      </c>
      <c r="G25" s="126" t="str">
        <f>IF($C4="","",IF(VLOOKUP($C4,'Test Sample Data'!$C$99:$M$194,5,FALSE)=0,"",VLOOKUP($C4,'Test Sample Data'!$C$99:$M$194,5,FALSE)))</f>
        <v/>
      </c>
      <c r="H25" s="126" t="str">
        <f>IF($C4="","",IF(VLOOKUP($C4,'Test Sample Data'!$C$99:$M$194,6,FALSE)=0,"",VLOOKUP($C4,'Test Sample Data'!$C$99:$M$194,6,FALSE)))</f>
        <v/>
      </c>
      <c r="I25" s="126" t="str">
        <f>IF($C4="","",IF(VLOOKUP($C4,'Test Sample Data'!$C$99:$M$194,7,FALSE)=0,"",VLOOKUP($C4,'Test Sample Data'!$C$99:$M$194,7,FALSE)))</f>
        <v/>
      </c>
      <c r="J25" s="126" t="str">
        <f>IF($C4="","",IF(VLOOKUP($C4,'Test Sample Data'!$C$99:$M$194,8,FALSE)=0,"",VLOOKUP($C4,'Test Sample Data'!$C$99:$M$194,8,FALSE)))</f>
        <v/>
      </c>
      <c r="K25" s="126" t="str">
        <f>IF($C4="","",IF(VLOOKUP($C4,'Test Sample Data'!$C$99:$M$194,9,FALSE)=0,"",VLOOKUP($C4,'Test Sample Data'!$C$99:$M$194,9,FALSE)))</f>
        <v/>
      </c>
      <c r="L25" s="126" t="str">
        <f>IF($C4="","",IF(VLOOKUP($C4,'Test Sample Data'!$C$99:$M$194,10,FALSE)=0,"",VLOOKUP($C4,'Test Sample Data'!$C$99:$M$194,10,FALSE)))</f>
        <v/>
      </c>
      <c r="M25" s="126" t="str">
        <f>IF($C4="","",IF(VLOOKUP($C4,'Test Sample Data'!$C$99:$M$194,11,FALSE)=0,"",VLOOKUP($C4,'Test Sample Data'!$C$99:$M$194,11,FALSE)))</f>
        <v/>
      </c>
      <c r="N25" s="135" t="str">
        <f aca="true" t="shared" si="3" ref="N25:N37">IF(B25=0,"",B25)</f>
        <v>HmiRQP9011</v>
      </c>
      <c r="O25" s="30" t="str">
        <f>IF('Choose Housekeeping Genes'!C25=0,"",'Choose Housekeeping Genes'!C25)</f>
        <v>H04</v>
      </c>
      <c r="P25" s="126" t="str">
        <f>IF(C25="","",IF(VLOOKUP($C25,'Control Sample Data'!$C$99:$M$194,2,FALSE)=0,"",VLOOKUP($C25,'Control Sample Data'!$C$99:$M$194,2,FALSE)))</f>
        <v/>
      </c>
      <c r="Q25" s="126" t="str">
        <f>IF(C25="","",IF(VLOOKUP($C25,'Control Sample Data'!$C$99:$M$194,3,FALSE)=0,"",VLOOKUP($C25,'Control Sample Data'!$C$99:$M$194,3,FALSE)))</f>
        <v/>
      </c>
      <c r="R25" s="126" t="str">
        <f>IF(C25="","",IF(VLOOKUP($C25,'Control Sample Data'!$C$99:$M$194,4,FALSE)=0,"",VLOOKUP($C25,'Control Sample Data'!$C$99:$M$194,4,FALSE)))</f>
        <v/>
      </c>
      <c r="S25" s="126" t="str">
        <f>IF(C25="","",IF(VLOOKUP($C25,'Control Sample Data'!$C$99:$M$194,5,FALSE)=0,"",VLOOKUP($C25,'Control Sample Data'!$C$99:$M$194,5,FALSE)))</f>
        <v/>
      </c>
      <c r="T25" s="126" t="str">
        <f>IF(C25="","",IF(VLOOKUP($C25,'Control Sample Data'!$C$99:$M$194,6,FALSE)=0,"",VLOOKUP($C25,'Control Sample Data'!$C$99:$M$194,6,FALSE)))</f>
        <v/>
      </c>
      <c r="U25" s="126" t="str">
        <f>IF(C25="","",IF(VLOOKUP($C25,'Control Sample Data'!$C$99:$M$194,7,FALSE)=0,"",VLOOKUP($C25,'Control Sample Data'!$C$99:$M$194,7,FALSE)))</f>
        <v/>
      </c>
      <c r="V25" s="126" t="str">
        <f>IF(C25="","",IF(VLOOKUP($C25,'Control Sample Data'!$C$99:$M$194,8,FALSE)=0,"",VLOOKUP($C25,'Control Sample Data'!$C$99:$M$194,8,FALSE)))</f>
        <v/>
      </c>
      <c r="W25" s="126" t="str">
        <f>IF(C25="","",IF(VLOOKUP($C25,'Control Sample Data'!$C$99:$M$194,9,FALSE)=0,"",VLOOKUP($C25,'Control Sample Data'!$C$99:$M$194,9,FALSE)))</f>
        <v/>
      </c>
      <c r="X25" s="126" t="str">
        <f>IF(C25="","",IF(VLOOKUP($C25,'Control Sample Data'!$C$99:$M$194,10,FALSE)=0,"",VLOOKUP($C25,'Control Sample Data'!$C$99:$M$194,10,FALSE)))</f>
        <v/>
      </c>
      <c r="Y25" s="126" t="str">
        <f>IF(C25="","",IF(VLOOKUP($C25,'Control Sample Data'!$C$99:$M$194,11,FALSE)=0,"",VLOOKUP($C25,'Control Sample Data'!$C$99:$M$194,11,FALSE)))</f>
        <v/>
      </c>
    </row>
    <row r="26" spans="1:25" ht="15" customHeight="1">
      <c r="A26" s="123"/>
      <c r="B26" s="109" t="str">
        <f>IF(C5="","",VLOOKUP(C5,'Gene Table'!B$99:D$194,2,FALSE))</f>
        <v>HmiRQP9021</v>
      </c>
      <c r="C26" s="130" t="str">
        <f>IF('Choose Housekeeping Genes'!C5=0,"",'Choose Housekeeping Genes'!C5)</f>
        <v>H05</v>
      </c>
      <c r="D26" s="130" t="str">
        <f>IF($C5="","",IF(VLOOKUP($C5,'Test Sample Data'!$C$99:$M$194,2,FALSE)=0,"",VLOOKUP($C5,'Test Sample Data'!$C$99:$M$194,2,FALSE)))</f>
        <v/>
      </c>
      <c r="E26" s="130" t="str">
        <f>IF($C5="","",IF(VLOOKUP($C5,'Test Sample Data'!$C$99:$M$194,3,FALSE)=0,"",VLOOKUP($C5,'Test Sample Data'!$C$99:$M$194,3,FALSE)))</f>
        <v/>
      </c>
      <c r="F26" s="126" t="str">
        <f>IF($C5="","",IF(VLOOKUP($C5,'Test Sample Data'!$C$99:$M$194,4,FALSE)=0,"",VLOOKUP($C5,'Test Sample Data'!$C$99:$M$194,4,FALSE)))</f>
        <v/>
      </c>
      <c r="G26" s="126" t="str">
        <f>IF($C5="","",IF(VLOOKUP($C5,'Test Sample Data'!$C$99:$M$194,5,FALSE)=0,"",VLOOKUP($C5,'Test Sample Data'!$C$99:$M$194,5,FALSE)))</f>
        <v/>
      </c>
      <c r="H26" s="126" t="str">
        <f>IF($C5="","",IF(VLOOKUP($C5,'Test Sample Data'!$C$99:$M$194,6,FALSE)=0,"",VLOOKUP($C5,'Test Sample Data'!$C$99:$M$194,6,FALSE)))</f>
        <v/>
      </c>
      <c r="I26" s="126" t="str">
        <f>IF($C5="","",IF(VLOOKUP($C5,'Test Sample Data'!$C$99:$M$194,7,FALSE)=0,"",VLOOKUP($C5,'Test Sample Data'!$C$99:$M$194,7,FALSE)))</f>
        <v/>
      </c>
      <c r="J26" s="126" t="str">
        <f>IF($C5="","",IF(VLOOKUP($C5,'Test Sample Data'!$C$99:$M$194,8,FALSE)=0,"",VLOOKUP($C5,'Test Sample Data'!$C$99:$M$194,8,FALSE)))</f>
        <v/>
      </c>
      <c r="K26" s="126" t="str">
        <f>IF($C5="","",IF(VLOOKUP($C5,'Test Sample Data'!$C$99:$M$194,9,FALSE)=0,"",VLOOKUP($C5,'Test Sample Data'!$C$99:$M$194,9,FALSE)))</f>
        <v/>
      </c>
      <c r="L26" s="126" t="str">
        <f>IF($C5="","",IF(VLOOKUP($C5,'Test Sample Data'!$C$99:$M$194,10,FALSE)=0,"",VLOOKUP($C5,'Test Sample Data'!$C$99:$M$194,10,FALSE)))</f>
        <v/>
      </c>
      <c r="M26" s="126" t="str">
        <f>IF($C5="","",IF(VLOOKUP($C5,'Test Sample Data'!$C$99:$M$194,11,FALSE)=0,"",VLOOKUP($C5,'Test Sample Data'!$C$99:$M$194,11,FALSE)))</f>
        <v/>
      </c>
      <c r="N26" s="135" t="str">
        <f t="shared" si="3"/>
        <v>HmiRQP9021</v>
      </c>
      <c r="O26" s="30" t="str">
        <f>IF('Choose Housekeeping Genes'!C26=0,"",'Choose Housekeeping Genes'!C26)</f>
        <v>H05</v>
      </c>
      <c r="P26" s="126" t="str">
        <f>IF(C26="","",IF(VLOOKUP($C26,'Control Sample Data'!$C$99:$M$194,2,FALSE)=0,"",VLOOKUP($C26,'Control Sample Data'!$C$99:$M$194,2,FALSE)))</f>
        <v/>
      </c>
      <c r="Q26" s="126" t="str">
        <f>IF(C26="","",IF(VLOOKUP($C26,'Control Sample Data'!$C$99:$M$194,3,FALSE)=0,"",VLOOKUP($C26,'Control Sample Data'!$C$99:$M$194,3,FALSE)))</f>
        <v/>
      </c>
      <c r="R26" s="126" t="str">
        <f>IF(C26="","",IF(VLOOKUP($C26,'Control Sample Data'!$C$99:$M$194,4,FALSE)=0,"",VLOOKUP($C26,'Control Sample Data'!$C$99:$M$194,4,FALSE)))</f>
        <v/>
      </c>
      <c r="S26" s="126" t="str">
        <f>IF(C26="","",IF(VLOOKUP($C26,'Control Sample Data'!$C$99:$M$194,5,FALSE)=0,"",VLOOKUP($C26,'Control Sample Data'!$C$99:$M$194,5,FALSE)))</f>
        <v/>
      </c>
      <c r="T26" s="126" t="str">
        <f>IF(C26="","",IF(VLOOKUP($C26,'Control Sample Data'!$C$99:$M$194,6,FALSE)=0,"",VLOOKUP($C26,'Control Sample Data'!$C$99:$M$194,6,FALSE)))</f>
        <v/>
      </c>
      <c r="U26" s="126" t="str">
        <f>IF(C26="","",IF(VLOOKUP($C26,'Control Sample Data'!$C$99:$M$194,7,FALSE)=0,"",VLOOKUP($C26,'Control Sample Data'!$C$99:$M$194,7,FALSE)))</f>
        <v/>
      </c>
      <c r="V26" s="126" t="str">
        <f>IF(C26="","",IF(VLOOKUP($C26,'Control Sample Data'!$C$99:$M$194,8,FALSE)=0,"",VLOOKUP($C26,'Control Sample Data'!$C$99:$M$194,8,FALSE)))</f>
        <v/>
      </c>
      <c r="W26" s="126" t="str">
        <f>IF(C26="","",IF(VLOOKUP($C26,'Control Sample Data'!$C$99:$M$194,9,FALSE)=0,"",VLOOKUP($C26,'Control Sample Data'!$C$99:$M$194,9,FALSE)))</f>
        <v/>
      </c>
      <c r="X26" s="126" t="str">
        <f>IF(C26="","",IF(VLOOKUP($C26,'Control Sample Data'!$C$99:$M$194,10,FALSE)=0,"",VLOOKUP($C26,'Control Sample Data'!$C$99:$M$194,10,FALSE)))</f>
        <v/>
      </c>
      <c r="Y26" s="126" t="str">
        <f>IF(C26="","",IF(VLOOKUP($C26,'Control Sample Data'!$C$99:$M$194,11,FALSE)=0,"",VLOOKUP($C26,'Control Sample Data'!$C$99:$M$194,11,FALSE)))</f>
        <v/>
      </c>
    </row>
    <row r="27" spans="1:25" ht="15" customHeight="1">
      <c r="A27" s="123"/>
      <c r="B27" s="109" t="str">
        <f>IF(C6="","",VLOOKUP(C6,'Gene Table'!B$99:D$194,2,FALSE))</f>
        <v>HmiRQP9051</v>
      </c>
      <c r="C27" s="130" t="str">
        <f>IF('Choose Housekeeping Genes'!C6=0,"",'Choose Housekeeping Genes'!C6)</f>
        <v>H06</v>
      </c>
      <c r="D27" s="130" t="str">
        <f>IF($C6="","",IF(VLOOKUP($C6,'Test Sample Data'!$C$99:$M$194,2,FALSE)=0,"",VLOOKUP($C6,'Test Sample Data'!$C$99:$M$194,2,FALSE)))</f>
        <v/>
      </c>
      <c r="E27" s="130" t="str">
        <f>IF($C6="","",IF(VLOOKUP($C6,'Test Sample Data'!$C$99:$M$194,3,FALSE)=0,"",VLOOKUP($C6,'Test Sample Data'!$C$99:$M$194,3,FALSE)))</f>
        <v/>
      </c>
      <c r="F27" s="126" t="str">
        <f>IF($C6="","",IF(VLOOKUP($C6,'Test Sample Data'!$C$99:$M$194,4,FALSE)=0,"",VLOOKUP($C6,'Test Sample Data'!$C$99:$M$194,4,FALSE)))</f>
        <v/>
      </c>
      <c r="G27" s="126" t="str">
        <f>IF($C6="","",IF(VLOOKUP($C6,'Test Sample Data'!$C$99:$M$194,5,FALSE)=0,"",VLOOKUP($C6,'Test Sample Data'!$C$99:$M$194,5,FALSE)))</f>
        <v/>
      </c>
      <c r="H27" s="126" t="str">
        <f>IF($C6="","",IF(VLOOKUP($C6,'Test Sample Data'!$C$99:$M$194,6,FALSE)=0,"",VLOOKUP($C6,'Test Sample Data'!$C$99:$M$194,6,FALSE)))</f>
        <v/>
      </c>
      <c r="I27" s="126" t="str">
        <f>IF($C6="","",IF(VLOOKUP($C6,'Test Sample Data'!$C$99:$M$194,7,FALSE)=0,"",VLOOKUP($C6,'Test Sample Data'!$C$99:$M$194,7,FALSE)))</f>
        <v/>
      </c>
      <c r="J27" s="126" t="str">
        <f>IF($C6="","",IF(VLOOKUP($C6,'Test Sample Data'!$C$99:$M$194,8,FALSE)=0,"",VLOOKUP($C6,'Test Sample Data'!$C$99:$M$194,8,FALSE)))</f>
        <v/>
      </c>
      <c r="K27" s="126" t="str">
        <f>IF($C6="","",IF(VLOOKUP($C6,'Test Sample Data'!$C$99:$M$194,9,FALSE)=0,"",VLOOKUP($C6,'Test Sample Data'!$C$99:$M$194,9,FALSE)))</f>
        <v/>
      </c>
      <c r="L27" s="126" t="str">
        <f>IF($C6="","",IF(VLOOKUP($C6,'Test Sample Data'!$C$99:$M$194,10,FALSE)=0,"",VLOOKUP($C6,'Test Sample Data'!$C$99:$M$194,10,FALSE)))</f>
        <v/>
      </c>
      <c r="M27" s="126" t="str">
        <f>IF($C6="","",IF(VLOOKUP($C6,'Test Sample Data'!$C$99:$M$194,11,FALSE)=0,"",VLOOKUP($C6,'Test Sample Data'!$C$99:$M$194,11,FALSE)))</f>
        <v/>
      </c>
      <c r="N27" s="135" t="str">
        <f t="shared" si="3"/>
        <v>HmiRQP9051</v>
      </c>
      <c r="O27" s="30" t="str">
        <f>IF('Choose Housekeeping Genes'!C27=0,"",'Choose Housekeeping Genes'!C27)</f>
        <v>H06</v>
      </c>
      <c r="P27" s="126" t="str">
        <f>IF(C27="","",IF(VLOOKUP($C27,'Control Sample Data'!$C$99:$M$194,2,FALSE)=0,"",VLOOKUP($C27,'Control Sample Data'!$C$99:$M$194,2,FALSE)))</f>
        <v/>
      </c>
      <c r="Q27" s="126" t="str">
        <f>IF(C27="","",IF(VLOOKUP($C27,'Control Sample Data'!$C$99:$M$194,3,FALSE)=0,"",VLOOKUP($C27,'Control Sample Data'!$C$99:$M$194,3,FALSE)))</f>
        <v/>
      </c>
      <c r="R27" s="126" t="str">
        <f>IF(C27="","",IF(VLOOKUP($C27,'Control Sample Data'!$C$99:$M$194,4,FALSE)=0,"",VLOOKUP($C27,'Control Sample Data'!$C$99:$M$194,4,FALSE)))</f>
        <v/>
      </c>
      <c r="S27" s="126" t="str">
        <f>IF(C27="","",IF(VLOOKUP($C27,'Control Sample Data'!$C$99:$M$194,5,FALSE)=0,"",VLOOKUP($C27,'Control Sample Data'!$C$99:$M$194,5,FALSE)))</f>
        <v/>
      </c>
      <c r="T27" s="126" t="str">
        <f>IF(C27="","",IF(VLOOKUP($C27,'Control Sample Data'!$C$99:$M$194,6,FALSE)=0,"",VLOOKUP($C27,'Control Sample Data'!$C$99:$M$194,6,FALSE)))</f>
        <v/>
      </c>
      <c r="U27" s="126" t="str">
        <f>IF(C27="","",IF(VLOOKUP($C27,'Control Sample Data'!$C$99:$M$194,7,FALSE)=0,"",VLOOKUP($C27,'Control Sample Data'!$C$99:$M$194,7,FALSE)))</f>
        <v/>
      </c>
      <c r="V27" s="126" t="str">
        <f>IF(C27="","",IF(VLOOKUP($C27,'Control Sample Data'!$C$99:$M$194,8,FALSE)=0,"",VLOOKUP($C27,'Control Sample Data'!$C$99:$M$194,8,FALSE)))</f>
        <v/>
      </c>
      <c r="W27" s="126" t="str">
        <f>IF(C27="","",IF(VLOOKUP($C27,'Control Sample Data'!$C$99:$M$194,9,FALSE)=0,"",VLOOKUP($C27,'Control Sample Data'!$C$99:$M$194,9,FALSE)))</f>
        <v/>
      </c>
      <c r="X27" s="126" t="str">
        <f>IF(C27="","",IF(VLOOKUP($C27,'Control Sample Data'!$C$99:$M$194,10,FALSE)=0,"",VLOOKUP($C27,'Control Sample Data'!$C$99:$M$194,10,FALSE)))</f>
        <v/>
      </c>
      <c r="Y27" s="126" t="str">
        <f>IF(C27="","",IF(VLOOKUP($C27,'Control Sample Data'!$C$99:$M$194,11,FALSE)=0,"",VLOOKUP($C27,'Control Sample Data'!$C$99:$M$194,11,FALSE)))</f>
        <v/>
      </c>
    </row>
    <row r="28" spans="1:25" ht="15" customHeight="1">
      <c r="A28" s="123"/>
      <c r="B28" s="109" t="str">
        <f>IF(C7="","",VLOOKUP(C7,'Gene Table'!B$99:D$194,2,FALSE))</f>
        <v>HmiRQP9061</v>
      </c>
      <c r="C28" s="130" t="str">
        <f>IF('Choose Housekeeping Genes'!C7=0,"",'Choose Housekeeping Genes'!C7)</f>
        <v>H07</v>
      </c>
      <c r="D28" s="130" t="str">
        <f>IF($C7="","",IF(VLOOKUP($C7,'Test Sample Data'!$C$99:$M$194,2,FALSE)=0,"",VLOOKUP($C7,'Test Sample Data'!$C$99:$M$194,2,FALSE)))</f>
        <v/>
      </c>
      <c r="E28" s="130" t="str">
        <f>IF($C7="","",IF(VLOOKUP($C7,'Test Sample Data'!$C$99:$M$194,3,FALSE)=0,"",VLOOKUP($C7,'Test Sample Data'!$C$99:$M$194,3,FALSE)))</f>
        <v/>
      </c>
      <c r="F28" s="126" t="str">
        <f>IF($C7="","",IF(VLOOKUP($C7,'Test Sample Data'!$C$99:$M$194,4,FALSE)=0,"",VLOOKUP($C7,'Test Sample Data'!$C$99:$M$194,4,FALSE)))</f>
        <v/>
      </c>
      <c r="G28" s="126" t="str">
        <f>IF($C7="","",IF(VLOOKUP($C7,'Test Sample Data'!$C$99:$M$194,5,FALSE)=0,"",VLOOKUP($C7,'Test Sample Data'!$C$99:$M$194,5,FALSE)))</f>
        <v/>
      </c>
      <c r="H28" s="126" t="str">
        <f>IF($C7="","",IF(VLOOKUP($C7,'Test Sample Data'!$C$99:$M$194,6,FALSE)=0,"",VLOOKUP($C7,'Test Sample Data'!$C$99:$M$194,6,FALSE)))</f>
        <v/>
      </c>
      <c r="I28" s="126" t="str">
        <f>IF($C7="","",IF(VLOOKUP($C7,'Test Sample Data'!$C$99:$M$194,7,FALSE)=0,"",VLOOKUP($C7,'Test Sample Data'!$C$99:$M$194,7,FALSE)))</f>
        <v/>
      </c>
      <c r="J28" s="126" t="str">
        <f>IF($C7="","",IF(VLOOKUP($C7,'Test Sample Data'!$C$99:$M$194,8,FALSE)=0,"",VLOOKUP($C7,'Test Sample Data'!$C$99:$M$194,8,FALSE)))</f>
        <v/>
      </c>
      <c r="K28" s="126" t="str">
        <f>IF($C7="","",IF(VLOOKUP($C7,'Test Sample Data'!$C$99:$M$194,9,FALSE)=0,"",VLOOKUP($C7,'Test Sample Data'!$C$99:$M$194,9,FALSE)))</f>
        <v/>
      </c>
      <c r="L28" s="126" t="str">
        <f>IF($C7="","",IF(VLOOKUP($C7,'Test Sample Data'!$C$99:$M$194,10,FALSE)=0,"",VLOOKUP($C7,'Test Sample Data'!$C$99:$M$194,10,FALSE)))</f>
        <v/>
      </c>
      <c r="M28" s="126" t="str">
        <f>IF($C7="","",IF(VLOOKUP($C7,'Test Sample Data'!$C$99:$M$194,11,FALSE)=0,"",VLOOKUP($C7,'Test Sample Data'!$C$99:$M$194,11,FALSE)))</f>
        <v/>
      </c>
      <c r="N28" s="135" t="str">
        <f t="shared" si="3"/>
        <v>HmiRQP9061</v>
      </c>
      <c r="O28" s="30" t="str">
        <f>IF('Choose Housekeeping Genes'!C28=0,"",'Choose Housekeeping Genes'!C28)</f>
        <v>H07</v>
      </c>
      <c r="P28" s="126" t="str">
        <f>IF(C28="","",IF(VLOOKUP($C28,'Control Sample Data'!$C$99:$M$194,2,FALSE)=0,"",VLOOKUP($C28,'Control Sample Data'!$C$99:$M$194,2,FALSE)))</f>
        <v/>
      </c>
      <c r="Q28" s="126" t="str">
        <f>IF(C28="","",IF(VLOOKUP($C28,'Control Sample Data'!$C$99:$M$194,3,FALSE)=0,"",VLOOKUP($C28,'Control Sample Data'!$C$99:$M$194,3,FALSE)))</f>
        <v/>
      </c>
      <c r="R28" s="126" t="str">
        <f>IF(C28="","",IF(VLOOKUP($C28,'Control Sample Data'!$C$99:$M$194,4,FALSE)=0,"",VLOOKUP($C28,'Control Sample Data'!$C$99:$M$194,4,FALSE)))</f>
        <v/>
      </c>
      <c r="S28" s="126" t="str">
        <f>IF(C28="","",IF(VLOOKUP($C28,'Control Sample Data'!$C$99:$M$194,5,FALSE)=0,"",VLOOKUP($C28,'Control Sample Data'!$C$99:$M$194,5,FALSE)))</f>
        <v/>
      </c>
      <c r="T28" s="126" t="str">
        <f>IF(C28="","",IF(VLOOKUP($C28,'Control Sample Data'!$C$99:$M$194,6,FALSE)=0,"",VLOOKUP($C28,'Control Sample Data'!$C$99:$M$194,6,FALSE)))</f>
        <v/>
      </c>
      <c r="U28" s="126" t="str">
        <f>IF(C28="","",IF(VLOOKUP($C28,'Control Sample Data'!$C$99:$M$194,7,FALSE)=0,"",VLOOKUP($C28,'Control Sample Data'!$C$99:$M$194,7,FALSE)))</f>
        <v/>
      </c>
      <c r="V28" s="126" t="str">
        <f>IF(C28="","",IF(VLOOKUP($C28,'Control Sample Data'!$C$99:$M$194,8,FALSE)=0,"",VLOOKUP($C28,'Control Sample Data'!$C$99:$M$194,8,FALSE)))</f>
        <v/>
      </c>
      <c r="W28" s="126" t="str">
        <f>IF(C28="","",IF(VLOOKUP($C28,'Control Sample Data'!$C$99:$M$194,9,FALSE)=0,"",VLOOKUP($C28,'Control Sample Data'!$C$99:$M$194,9,FALSE)))</f>
        <v/>
      </c>
      <c r="X28" s="126" t="str">
        <f>IF(C28="","",IF(VLOOKUP($C28,'Control Sample Data'!$C$99:$M$194,10,FALSE)=0,"",VLOOKUP($C28,'Control Sample Data'!$C$99:$M$194,10,FALSE)))</f>
        <v/>
      </c>
      <c r="Y28" s="126" t="str">
        <f>IF(C28="","",IF(VLOOKUP($C28,'Control Sample Data'!$C$99:$M$194,11,FALSE)=0,"",VLOOKUP($C28,'Control Sample Data'!$C$99:$M$194,11,FALSE)))</f>
        <v/>
      </c>
    </row>
    <row r="29" spans="1:25" ht="15" customHeight="1">
      <c r="A29" s="123"/>
      <c r="B29" s="109" t="str">
        <f>IF(C8="","",VLOOKUP(C8,'Gene Table'!B$99:D$194,2,FALSE))</f>
        <v>HmiRQP9071</v>
      </c>
      <c r="C29" s="130" t="str">
        <f>IF('Choose Housekeeping Genes'!C8=0,"",'Choose Housekeeping Genes'!C8)</f>
        <v>H08</v>
      </c>
      <c r="D29" s="130" t="str">
        <f>IF($C8="","",IF(VLOOKUP($C8,'Test Sample Data'!$C$99:$M$194,2,FALSE)=0,"",VLOOKUP($C8,'Test Sample Data'!$C$99:$M$194,2,FALSE)))</f>
        <v/>
      </c>
      <c r="E29" s="130" t="str">
        <f>IF($C8="","",IF(VLOOKUP($C8,'Test Sample Data'!$C$99:$M$194,3,FALSE)=0,"",VLOOKUP($C8,'Test Sample Data'!$C$99:$M$194,3,FALSE)))</f>
        <v/>
      </c>
      <c r="F29" s="126" t="str">
        <f>IF($C8="","",IF(VLOOKUP($C8,'Test Sample Data'!$C$99:$M$194,4,FALSE)=0,"",VLOOKUP($C8,'Test Sample Data'!$C$99:$M$194,4,FALSE)))</f>
        <v/>
      </c>
      <c r="G29" s="126" t="str">
        <f>IF($C8="","",IF(VLOOKUP($C8,'Test Sample Data'!$C$99:$M$194,5,FALSE)=0,"",VLOOKUP($C8,'Test Sample Data'!$C$99:$M$194,5,FALSE)))</f>
        <v/>
      </c>
      <c r="H29" s="126" t="str">
        <f>IF($C8="","",IF(VLOOKUP($C8,'Test Sample Data'!$C$99:$M$194,6,FALSE)=0,"",VLOOKUP($C8,'Test Sample Data'!$C$99:$M$194,6,FALSE)))</f>
        <v/>
      </c>
      <c r="I29" s="126" t="str">
        <f>IF($C8="","",IF(VLOOKUP($C8,'Test Sample Data'!$C$99:$M$194,7,FALSE)=0,"",VLOOKUP($C8,'Test Sample Data'!$C$99:$M$194,7,FALSE)))</f>
        <v/>
      </c>
      <c r="J29" s="126" t="str">
        <f>IF($C8="","",IF(VLOOKUP($C8,'Test Sample Data'!$C$99:$M$194,8,FALSE)=0,"",VLOOKUP($C8,'Test Sample Data'!$C$99:$M$194,8,FALSE)))</f>
        <v/>
      </c>
      <c r="K29" s="126" t="str">
        <f>IF($C8="","",IF(VLOOKUP($C8,'Test Sample Data'!$C$99:$M$194,9,FALSE)=0,"",VLOOKUP($C8,'Test Sample Data'!$C$99:$M$194,9,FALSE)))</f>
        <v/>
      </c>
      <c r="L29" s="126" t="str">
        <f>IF($C8="","",IF(VLOOKUP($C8,'Test Sample Data'!$C$99:$M$194,10,FALSE)=0,"",VLOOKUP($C8,'Test Sample Data'!$C$99:$M$194,10,FALSE)))</f>
        <v/>
      </c>
      <c r="M29" s="126" t="str">
        <f>IF($C8="","",IF(VLOOKUP($C8,'Test Sample Data'!$C$99:$M$194,11,FALSE)=0,"",VLOOKUP($C8,'Test Sample Data'!$C$99:$M$194,11,FALSE)))</f>
        <v/>
      </c>
      <c r="N29" s="135" t="str">
        <f t="shared" si="3"/>
        <v>HmiRQP9071</v>
      </c>
      <c r="O29" s="30" t="str">
        <f>IF('Choose Housekeeping Genes'!C29=0,"",'Choose Housekeeping Genes'!C29)</f>
        <v>H08</v>
      </c>
      <c r="P29" s="126" t="str">
        <f>IF(C29="","",IF(VLOOKUP($C29,'Control Sample Data'!$C$99:$M$194,2,FALSE)=0,"",VLOOKUP($C29,'Control Sample Data'!$C$99:$M$194,2,FALSE)))</f>
        <v/>
      </c>
      <c r="Q29" s="126" t="str">
        <f>IF(C29="","",IF(VLOOKUP($C29,'Control Sample Data'!$C$99:$M$194,3,FALSE)=0,"",VLOOKUP($C29,'Control Sample Data'!$C$99:$M$194,3,FALSE)))</f>
        <v/>
      </c>
      <c r="R29" s="126" t="str">
        <f>IF(C29="","",IF(VLOOKUP($C29,'Control Sample Data'!$C$99:$M$194,4,FALSE)=0,"",VLOOKUP($C29,'Control Sample Data'!$C$99:$M$194,4,FALSE)))</f>
        <v/>
      </c>
      <c r="S29" s="126" t="str">
        <f>IF(C29="","",IF(VLOOKUP($C29,'Control Sample Data'!$C$99:$M$194,5,FALSE)=0,"",VLOOKUP($C29,'Control Sample Data'!$C$99:$M$194,5,FALSE)))</f>
        <v/>
      </c>
      <c r="T29" s="126" t="str">
        <f>IF(C29="","",IF(VLOOKUP($C29,'Control Sample Data'!$C$99:$M$194,6,FALSE)=0,"",VLOOKUP($C29,'Control Sample Data'!$C$99:$M$194,6,FALSE)))</f>
        <v/>
      </c>
      <c r="U29" s="126" t="str">
        <f>IF(C29="","",IF(VLOOKUP($C29,'Control Sample Data'!$C$99:$M$194,7,FALSE)=0,"",VLOOKUP($C29,'Control Sample Data'!$C$99:$M$194,7,FALSE)))</f>
        <v/>
      </c>
      <c r="V29" s="126" t="str">
        <f>IF(C29="","",IF(VLOOKUP($C29,'Control Sample Data'!$C$99:$M$194,8,FALSE)=0,"",VLOOKUP($C29,'Control Sample Data'!$C$99:$M$194,8,FALSE)))</f>
        <v/>
      </c>
      <c r="W29" s="126" t="str">
        <f>IF(C29="","",IF(VLOOKUP($C29,'Control Sample Data'!$C$99:$M$194,9,FALSE)=0,"",VLOOKUP($C29,'Control Sample Data'!$C$99:$M$194,9,FALSE)))</f>
        <v/>
      </c>
      <c r="X29" s="126" t="str">
        <f>IF(C29="","",IF(VLOOKUP($C29,'Control Sample Data'!$C$99:$M$194,10,FALSE)=0,"",VLOOKUP($C29,'Control Sample Data'!$C$99:$M$194,10,FALSE)))</f>
        <v/>
      </c>
      <c r="Y29" s="126" t="str">
        <f>IF(C29="","",IF(VLOOKUP($C29,'Control Sample Data'!$C$99:$M$194,11,FALSE)=0,"",VLOOKUP($C29,'Control Sample Data'!$C$99:$M$194,11,FALSE)))</f>
        <v/>
      </c>
    </row>
    <row r="30" spans="1:25" ht="15" customHeight="1">
      <c r="A30" s="123"/>
      <c r="B30" s="109" t="str">
        <f>IF(C9="","",VLOOKUP(C9,'Gene Table'!B$99:D$194,2,FALSE))</f>
        <v/>
      </c>
      <c r="C30" s="130" t="str">
        <f>IF('Choose Housekeeping Genes'!C9=0,"",'Choose Housekeeping Genes'!C9)</f>
        <v/>
      </c>
      <c r="D30" s="130" t="str">
        <f>IF($C9="","",IF(VLOOKUP($C9,'Test Sample Data'!$C$99:$M$194,2,FALSE)=0,"",VLOOKUP($C9,'Test Sample Data'!$C$99:$M$194,2,FALSE)))</f>
        <v/>
      </c>
      <c r="E30" s="130" t="str">
        <f>IF($C9="","",IF(VLOOKUP($C9,'Test Sample Data'!$C$99:$M$194,3,FALSE)=0,"",VLOOKUP($C9,'Test Sample Data'!$C$99:$M$194,3,FALSE)))</f>
        <v/>
      </c>
      <c r="F30" s="126" t="str">
        <f>IF($C9="","",IF(VLOOKUP($C9,'Test Sample Data'!$C$99:$M$194,4,FALSE)=0,"",VLOOKUP($C9,'Test Sample Data'!$C$99:$M$194,4,FALSE)))</f>
        <v/>
      </c>
      <c r="G30" s="126" t="str">
        <f>IF($C9="","",IF(VLOOKUP($C9,'Test Sample Data'!$C$99:$M$194,5,FALSE)=0,"",VLOOKUP($C9,'Test Sample Data'!$C$99:$M$194,5,FALSE)))</f>
        <v/>
      </c>
      <c r="H30" s="126" t="str">
        <f>IF($C9="","",IF(VLOOKUP($C9,'Test Sample Data'!$C$99:$M$194,6,FALSE)=0,"",VLOOKUP($C9,'Test Sample Data'!$C$99:$M$194,6,FALSE)))</f>
        <v/>
      </c>
      <c r="I30" s="126" t="str">
        <f>IF($C9="","",IF(VLOOKUP($C9,'Test Sample Data'!$C$99:$M$194,7,FALSE)=0,"",VLOOKUP($C9,'Test Sample Data'!$C$99:$M$194,7,FALSE)))</f>
        <v/>
      </c>
      <c r="J30" s="126" t="str">
        <f>IF($C9="","",IF(VLOOKUP($C9,'Test Sample Data'!$C$99:$M$194,8,FALSE)=0,"",VLOOKUP($C9,'Test Sample Data'!$C$99:$M$194,8,FALSE)))</f>
        <v/>
      </c>
      <c r="K30" s="126" t="str">
        <f>IF($C9="","",IF(VLOOKUP($C9,'Test Sample Data'!$C$99:$M$194,9,FALSE)=0,"",VLOOKUP($C9,'Test Sample Data'!$C$99:$M$194,9,FALSE)))</f>
        <v/>
      </c>
      <c r="L30" s="126" t="str">
        <f>IF($C9="","",IF(VLOOKUP($C9,'Test Sample Data'!$C$99:$M$194,10,FALSE)=0,"",VLOOKUP($C9,'Test Sample Data'!$C$99:$M$194,10,FALSE)))</f>
        <v/>
      </c>
      <c r="M30" s="126" t="str">
        <f>IF($C9="","",IF(VLOOKUP($C9,'Test Sample Data'!$C$99:$M$194,11,FALSE)=0,"",VLOOKUP($C9,'Test Sample Data'!$C$99:$M$194,11,FALSE)))</f>
        <v/>
      </c>
      <c r="N30" s="135" t="str">
        <f t="shared" si="3"/>
        <v/>
      </c>
      <c r="O30" s="30" t="str">
        <f>IF('Choose Housekeeping Genes'!C30=0,"",'Choose Housekeeping Genes'!C30)</f>
        <v/>
      </c>
      <c r="P30" s="126" t="str">
        <f>IF(C30="","",IF(VLOOKUP($C30,'Control Sample Data'!$C$99:$M$194,2,FALSE)=0,"",VLOOKUP($C30,'Control Sample Data'!$C$99:$M$194,2,FALSE)))</f>
        <v/>
      </c>
      <c r="Q30" s="126" t="str">
        <f>IF(C30="","",IF(VLOOKUP($C30,'Control Sample Data'!$C$99:$M$194,3,FALSE)=0,"",VLOOKUP($C30,'Control Sample Data'!$C$99:$M$194,3,FALSE)))</f>
        <v/>
      </c>
      <c r="R30" s="126" t="str">
        <f>IF(C30="","",IF(VLOOKUP($C30,'Control Sample Data'!$C$99:$M$194,4,FALSE)=0,"",VLOOKUP($C30,'Control Sample Data'!$C$99:$M$194,4,FALSE)))</f>
        <v/>
      </c>
      <c r="S30" s="126" t="str">
        <f>IF(C30="","",IF(VLOOKUP($C30,'Control Sample Data'!$C$99:$M$194,5,FALSE)=0,"",VLOOKUP($C30,'Control Sample Data'!$C$99:$M$194,5,FALSE)))</f>
        <v/>
      </c>
      <c r="T30" s="126" t="str">
        <f>IF(C30="","",IF(VLOOKUP($C30,'Control Sample Data'!$C$99:$M$194,6,FALSE)=0,"",VLOOKUP($C30,'Control Sample Data'!$C$99:$M$194,6,FALSE)))</f>
        <v/>
      </c>
      <c r="U30" s="126" t="str">
        <f>IF(C30="","",IF(VLOOKUP($C30,'Control Sample Data'!$C$99:$M$194,7,FALSE)=0,"",VLOOKUP($C30,'Control Sample Data'!$C$99:$M$194,7,FALSE)))</f>
        <v/>
      </c>
      <c r="V30" s="126" t="str">
        <f>IF(C30="","",IF(VLOOKUP($C30,'Control Sample Data'!$C$99:$M$194,8,FALSE)=0,"",VLOOKUP($C30,'Control Sample Data'!$C$99:$M$194,8,FALSE)))</f>
        <v/>
      </c>
      <c r="W30" s="126" t="str">
        <f>IF(C30="","",IF(VLOOKUP($C30,'Control Sample Data'!$C$99:$M$194,9,FALSE)=0,"",VLOOKUP($C30,'Control Sample Data'!$C$99:$M$194,9,FALSE)))</f>
        <v/>
      </c>
      <c r="X30" s="126" t="str">
        <f>IF(C30="","",IF(VLOOKUP($C30,'Control Sample Data'!$C$99:$M$194,10,FALSE)=0,"",VLOOKUP($C30,'Control Sample Data'!$C$99:$M$194,10,FALSE)))</f>
        <v/>
      </c>
      <c r="Y30" s="126" t="str">
        <f>IF(C30="","",IF(VLOOKUP($C30,'Control Sample Data'!$C$99:$M$194,11,FALSE)=0,"",VLOOKUP($C30,'Control Sample Data'!$C$99:$M$194,11,FALSE)))</f>
        <v/>
      </c>
    </row>
    <row r="31" spans="1:25" ht="15" customHeight="1">
      <c r="A31" s="123"/>
      <c r="B31" s="109" t="str">
        <f>IF(C10="","",VLOOKUP(C10,'Gene Table'!B$99:D$194,2,FALSE))</f>
        <v/>
      </c>
      <c r="C31" s="130" t="str">
        <f>IF('Choose Housekeeping Genes'!C10=0,"",'Choose Housekeeping Genes'!C10)</f>
        <v/>
      </c>
      <c r="D31" s="130" t="str">
        <f>IF($C10="","",IF(VLOOKUP($C10,'Test Sample Data'!$C$99:$M$194,2,FALSE)=0,"",VLOOKUP($C10,'Test Sample Data'!$C$99:$M$194,2,FALSE)))</f>
        <v/>
      </c>
      <c r="E31" s="130" t="str">
        <f>IF($C10="","",IF(VLOOKUP($C10,'Test Sample Data'!$C$99:$M$194,3,FALSE)=0,"",VLOOKUP($C10,'Test Sample Data'!$C$99:$M$194,3,FALSE)))</f>
        <v/>
      </c>
      <c r="F31" s="126" t="str">
        <f>IF($C10="","",IF(VLOOKUP($C10,'Test Sample Data'!$C$99:$M$194,4,FALSE)=0,"",VLOOKUP($C10,'Test Sample Data'!$C$99:$M$194,4,FALSE)))</f>
        <v/>
      </c>
      <c r="G31" s="126" t="str">
        <f>IF($C10="","",IF(VLOOKUP($C10,'Test Sample Data'!$C$99:$M$194,5,FALSE)=0,"",VLOOKUP($C10,'Test Sample Data'!$C$99:$M$194,5,FALSE)))</f>
        <v/>
      </c>
      <c r="H31" s="126" t="str">
        <f>IF($C10="","",IF(VLOOKUP($C10,'Test Sample Data'!$C$99:$M$194,6,FALSE)=0,"",VLOOKUP($C10,'Test Sample Data'!$C$99:$M$194,6,FALSE)))</f>
        <v/>
      </c>
      <c r="I31" s="126" t="str">
        <f>IF($C10="","",IF(VLOOKUP($C10,'Test Sample Data'!$C$99:$M$194,7,FALSE)=0,"",VLOOKUP($C10,'Test Sample Data'!$C$99:$M$194,7,FALSE)))</f>
        <v/>
      </c>
      <c r="J31" s="126" t="str">
        <f>IF($C10="","",IF(VLOOKUP($C10,'Test Sample Data'!$C$99:$M$194,8,FALSE)=0,"",VLOOKUP($C10,'Test Sample Data'!$C$99:$M$194,8,FALSE)))</f>
        <v/>
      </c>
      <c r="K31" s="126" t="str">
        <f>IF($C10="","",IF(VLOOKUP($C10,'Test Sample Data'!$C$99:$M$194,9,FALSE)=0,"",VLOOKUP($C10,'Test Sample Data'!$C$99:$M$194,9,FALSE)))</f>
        <v/>
      </c>
      <c r="L31" s="126" t="str">
        <f>IF($C10="","",IF(VLOOKUP($C10,'Test Sample Data'!$C$99:$M$194,10,FALSE)=0,"",VLOOKUP($C10,'Test Sample Data'!$C$99:$M$194,10,FALSE)))</f>
        <v/>
      </c>
      <c r="M31" s="126" t="str">
        <f>IF($C10="","",IF(VLOOKUP($C10,'Test Sample Data'!$C$99:$M$194,11,FALSE)=0,"",VLOOKUP($C10,'Test Sample Data'!$C$99:$M$194,11,FALSE)))</f>
        <v/>
      </c>
      <c r="N31" s="135" t="str">
        <f t="shared" si="3"/>
        <v/>
      </c>
      <c r="O31" s="30" t="str">
        <f>IF('Choose Housekeeping Genes'!C31=0,"",'Choose Housekeeping Genes'!C31)</f>
        <v/>
      </c>
      <c r="P31" s="126" t="str">
        <f>IF(C31="","",IF(VLOOKUP($C31,'Control Sample Data'!$C$99:$M$194,2,FALSE)=0,"",VLOOKUP($C31,'Control Sample Data'!$C$99:$M$194,2,FALSE)))</f>
        <v/>
      </c>
      <c r="Q31" s="126" t="str">
        <f>IF(C31="","",IF(VLOOKUP($C31,'Control Sample Data'!$C$99:$M$194,3,FALSE)=0,"",VLOOKUP($C31,'Control Sample Data'!$C$99:$M$194,3,FALSE)))</f>
        <v/>
      </c>
      <c r="R31" s="126" t="str">
        <f>IF(C31="","",IF(VLOOKUP($C31,'Control Sample Data'!$C$99:$M$194,4,FALSE)=0,"",VLOOKUP($C31,'Control Sample Data'!$C$99:$M$194,4,FALSE)))</f>
        <v/>
      </c>
      <c r="S31" s="126" t="str">
        <f>IF(C31="","",IF(VLOOKUP($C31,'Control Sample Data'!$C$99:$M$194,5,FALSE)=0,"",VLOOKUP($C31,'Control Sample Data'!$C$99:$M$194,5,FALSE)))</f>
        <v/>
      </c>
      <c r="T31" s="126" t="str">
        <f>IF(C31="","",IF(VLOOKUP($C31,'Control Sample Data'!$C$99:$M$194,6,FALSE)=0,"",VLOOKUP($C31,'Control Sample Data'!$C$99:$M$194,6,FALSE)))</f>
        <v/>
      </c>
      <c r="U31" s="126" t="str">
        <f>IF(C31="","",IF(VLOOKUP($C31,'Control Sample Data'!$C$99:$M$194,7,FALSE)=0,"",VLOOKUP($C31,'Control Sample Data'!$C$99:$M$194,7,FALSE)))</f>
        <v/>
      </c>
      <c r="V31" s="126" t="str">
        <f>IF(C31="","",IF(VLOOKUP($C31,'Control Sample Data'!$C$99:$M$194,8,FALSE)=0,"",VLOOKUP($C31,'Control Sample Data'!$C$99:$M$194,8,FALSE)))</f>
        <v/>
      </c>
      <c r="W31" s="126" t="str">
        <f>IF(C31="","",IF(VLOOKUP($C31,'Control Sample Data'!$C$99:$M$194,9,FALSE)=0,"",VLOOKUP($C31,'Control Sample Data'!$C$99:$M$194,9,FALSE)))</f>
        <v/>
      </c>
      <c r="X31" s="126" t="str">
        <f>IF(C31="","",IF(VLOOKUP($C31,'Control Sample Data'!$C$99:$M$194,10,FALSE)=0,"",VLOOKUP($C31,'Control Sample Data'!$C$99:$M$194,10,FALSE)))</f>
        <v/>
      </c>
      <c r="Y31" s="126" t="str">
        <f>IF(C31="","",IF(VLOOKUP($C31,'Control Sample Data'!$C$99:$M$194,11,FALSE)=0,"",VLOOKUP($C31,'Control Sample Data'!$C$99:$M$194,11,FALSE)))</f>
        <v/>
      </c>
    </row>
    <row r="32" spans="1:25" ht="15" customHeight="1">
      <c r="A32" s="123"/>
      <c r="B32" s="109" t="str">
        <f>IF(C11="","",VLOOKUP(C11,'Gene Table'!B$99:D$194,2,FALSE))</f>
        <v/>
      </c>
      <c r="C32" s="130" t="str">
        <f>IF('Choose Housekeeping Genes'!C11=0,"",'Choose Housekeeping Genes'!C11)</f>
        <v/>
      </c>
      <c r="D32" s="130" t="str">
        <f>IF($C11="","",IF(VLOOKUP($C11,'Test Sample Data'!$C$99:$M$194,2,FALSE)=0,"",VLOOKUP($C11,'Test Sample Data'!$C$99:$M$194,2,FALSE)))</f>
        <v/>
      </c>
      <c r="E32" s="130" t="str">
        <f>IF($C11="","",IF(VLOOKUP($C11,'Test Sample Data'!$C$99:$M$194,3,FALSE)=0,"",VLOOKUP($C11,'Test Sample Data'!$C$99:$M$194,3,FALSE)))</f>
        <v/>
      </c>
      <c r="F32" s="126" t="str">
        <f>IF($C11="","",IF(VLOOKUP($C11,'Test Sample Data'!$C$99:$M$194,4,FALSE)=0,"",VLOOKUP($C11,'Test Sample Data'!$C$99:$M$194,4,FALSE)))</f>
        <v/>
      </c>
      <c r="G32" s="126" t="str">
        <f>IF($C11="","",IF(VLOOKUP($C11,'Test Sample Data'!$C$99:$M$194,5,FALSE)=0,"",VLOOKUP($C11,'Test Sample Data'!$C$99:$M$194,5,FALSE)))</f>
        <v/>
      </c>
      <c r="H32" s="126" t="str">
        <f>IF($C11="","",IF(VLOOKUP($C11,'Test Sample Data'!$C$99:$M$194,6,FALSE)=0,"",VLOOKUP($C11,'Test Sample Data'!$C$99:$M$194,6,FALSE)))</f>
        <v/>
      </c>
      <c r="I32" s="126" t="str">
        <f>IF($C11="","",IF(VLOOKUP($C11,'Test Sample Data'!$C$99:$M$194,7,FALSE)=0,"",VLOOKUP($C11,'Test Sample Data'!$C$99:$M$194,7,FALSE)))</f>
        <v/>
      </c>
      <c r="J32" s="126" t="str">
        <f>IF($C11="","",IF(VLOOKUP($C11,'Test Sample Data'!$C$99:$M$194,8,FALSE)=0,"",VLOOKUP($C11,'Test Sample Data'!$C$99:$M$194,8,FALSE)))</f>
        <v/>
      </c>
      <c r="K32" s="126" t="str">
        <f>IF($C11="","",IF(VLOOKUP($C11,'Test Sample Data'!$C$99:$M$194,9,FALSE)=0,"",VLOOKUP($C11,'Test Sample Data'!$C$99:$M$194,9,FALSE)))</f>
        <v/>
      </c>
      <c r="L32" s="126" t="str">
        <f>IF($C11="","",IF(VLOOKUP($C11,'Test Sample Data'!$C$99:$M$194,10,FALSE)=0,"",VLOOKUP($C11,'Test Sample Data'!$C$99:$M$194,10,FALSE)))</f>
        <v/>
      </c>
      <c r="M32" s="126" t="str">
        <f>IF($C11="","",IF(VLOOKUP($C11,'Test Sample Data'!$C$99:$M$194,11,FALSE)=0,"",VLOOKUP($C11,'Test Sample Data'!$C$99:$M$194,11,FALSE)))</f>
        <v/>
      </c>
      <c r="N32" s="135" t="str">
        <f t="shared" si="3"/>
        <v/>
      </c>
      <c r="O32" s="30" t="str">
        <f>IF('Choose Housekeeping Genes'!C32=0,"",'Choose Housekeeping Genes'!C32)</f>
        <v/>
      </c>
      <c r="P32" s="126" t="str">
        <f>IF(C32="","",IF(VLOOKUP($C32,'Control Sample Data'!$C$99:$M$194,2,FALSE)=0,"",VLOOKUP($C32,'Control Sample Data'!$C$99:$M$194,2,FALSE)))</f>
        <v/>
      </c>
      <c r="Q32" s="126" t="str">
        <f>IF(C32="","",IF(VLOOKUP($C32,'Control Sample Data'!$C$99:$M$194,3,FALSE)=0,"",VLOOKUP($C32,'Control Sample Data'!$C$99:$M$194,3,FALSE)))</f>
        <v/>
      </c>
      <c r="R32" s="126" t="str">
        <f>IF(C32="","",IF(VLOOKUP($C32,'Control Sample Data'!$C$99:$M$194,4,FALSE)=0,"",VLOOKUP($C32,'Control Sample Data'!$C$99:$M$194,4,FALSE)))</f>
        <v/>
      </c>
      <c r="S32" s="126" t="str">
        <f>IF(C32="","",IF(VLOOKUP($C32,'Control Sample Data'!$C$99:$M$194,5,FALSE)=0,"",VLOOKUP($C32,'Control Sample Data'!$C$99:$M$194,5,FALSE)))</f>
        <v/>
      </c>
      <c r="T32" s="126" t="str">
        <f>IF(C32="","",IF(VLOOKUP($C32,'Control Sample Data'!$C$99:$M$194,6,FALSE)=0,"",VLOOKUP($C32,'Control Sample Data'!$C$99:$M$194,6,FALSE)))</f>
        <v/>
      </c>
      <c r="U32" s="126" t="str">
        <f>IF(C32="","",IF(VLOOKUP($C32,'Control Sample Data'!$C$99:$M$194,7,FALSE)=0,"",VLOOKUP($C32,'Control Sample Data'!$C$99:$M$194,7,FALSE)))</f>
        <v/>
      </c>
      <c r="V32" s="126" t="str">
        <f>IF(C32="","",IF(VLOOKUP($C32,'Control Sample Data'!$C$99:$M$194,8,FALSE)=0,"",VLOOKUP($C32,'Control Sample Data'!$C$99:$M$194,8,FALSE)))</f>
        <v/>
      </c>
      <c r="W32" s="126" t="str">
        <f>IF(C32="","",IF(VLOOKUP($C32,'Control Sample Data'!$C$99:$M$194,9,FALSE)=0,"",VLOOKUP($C32,'Control Sample Data'!$C$99:$M$194,9,FALSE)))</f>
        <v/>
      </c>
      <c r="X32" s="126" t="str">
        <f>IF(C32="","",IF(VLOOKUP($C32,'Control Sample Data'!$C$99:$M$194,10,FALSE)=0,"",VLOOKUP($C32,'Control Sample Data'!$C$99:$M$194,10,FALSE)))</f>
        <v/>
      </c>
      <c r="Y32" s="126" t="str">
        <f>IF(C32="","",IF(VLOOKUP($C32,'Control Sample Data'!$C$99:$M$194,11,FALSE)=0,"",VLOOKUP($C32,'Control Sample Data'!$C$99:$M$194,11,FALSE)))</f>
        <v/>
      </c>
    </row>
    <row r="33" spans="1:25" ht="15" customHeight="1">
      <c r="A33" s="123"/>
      <c r="B33" s="109" t="str">
        <f>IF(C12="","",VLOOKUP(C12,'Gene Table'!B$99:D$194,2,FALSE))</f>
        <v/>
      </c>
      <c r="C33" s="130" t="str">
        <f>IF('Choose Housekeeping Genes'!C12=0,"",'Choose Housekeeping Genes'!C12)</f>
        <v/>
      </c>
      <c r="D33" s="130" t="str">
        <f>IF($C12="","",IF(VLOOKUP($C12,'Test Sample Data'!$C$99:$M$194,2,FALSE)=0,"",VLOOKUP($C12,'Test Sample Data'!$C$99:$M$194,2,FALSE)))</f>
        <v/>
      </c>
      <c r="E33" s="130" t="str">
        <f>IF($C12="","",IF(VLOOKUP($C12,'Test Sample Data'!$C$99:$M$194,3,FALSE)=0,"",VLOOKUP($C12,'Test Sample Data'!$C$99:$M$194,3,FALSE)))</f>
        <v/>
      </c>
      <c r="F33" s="126" t="str">
        <f>IF($C12="","",IF(VLOOKUP($C12,'Test Sample Data'!$C$99:$M$194,4,FALSE)=0,"",VLOOKUP($C12,'Test Sample Data'!$C$99:$M$194,4,FALSE)))</f>
        <v/>
      </c>
      <c r="G33" s="126" t="str">
        <f>IF($C12="","",IF(VLOOKUP($C12,'Test Sample Data'!$C$99:$M$194,5,FALSE)=0,"",VLOOKUP($C12,'Test Sample Data'!$C$99:$M$194,5,FALSE)))</f>
        <v/>
      </c>
      <c r="H33" s="126" t="str">
        <f>IF($C12="","",IF(VLOOKUP($C12,'Test Sample Data'!$C$99:$M$194,6,FALSE)=0,"",VLOOKUP($C12,'Test Sample Data'!$C$99:$M$194,6,FALSE)))</f>
        <v/>
      </c>
      <c r="I33" s="126" t="str">
        <f>IF($C12="","",IF(VLOOKUP($C12,'Test Sample Data'!$C$99:$M$194,7,FALSE)=0,"",VLOOKUP($C12,'Test Sample Data'!$C$99:$M$194,7,FALSE)))</f>
        <v/>
      </c>
      <c r="J33" s="126" t="str">
        <f>IF($C12="","",IF(VLOOKUP($C12,'Test Sample Data'!$C$99:$M$194,8,FALSE)=0,"",VLOOKUP($C12,'Test Sample Data'!$C$99:$M$194,8,FALSE)))</f>
        <v/>
      </c>
      <c r="K33" s="126" t="str">
        <f>IF($C12="","",IF(VLOOKUP($C12,'Test Sample Data'!$C$99:$M$194,9,FALSE)=0,"",VLOOKUP($C12,'Test Sample Data'!$C$99:$M$194,9,FALSE)))</f>
        <v/>
      </c>
      <c r="L33" s="126" t="str">
        <f>IF($C12="","",IF(VLOOKUP($C12,'Test Sample Data'!$C$99:$M$194,10,FALSE)=0,"",VLOOKUP($C12,'Test Sample Data'!$C$99:$M$194,10,FALSE)))</f>
        <v/>
      </c>
      <c r="M33" s="126" t="str">
        <f>IF($C12="","",IF(VLOOKUP($C12,'Test Sample Data'!$C$99:$M$194,11,FALSE)=0,"",VLOOKUP($C12,'Test Sample Data'!$C$99:$M$194,11,FALSE)))</f>
        <v/>
      </c>
      <c r="N33" s="135" t="str">
        <f t="shared" si="3"/>
        <v/>
      </c>
      <c r="O33" s="30" t="str">
        <f>IF('Choose Housekeeping Genes'!C33=0,"",'Choose Housekeeping Genes'!C33)</f>
        <v/>
      </c>
      <c r="P33" s="126" t="str">
        <f>IF(C33="","",IF(VLOOKUP($C33,'Control Sample Data'!$C$99:$M$194,2,FALSE)=0,"",VLOOKUP($C33,'Control Sample Data'!$C$99:$M$194,2,FALSE)))</f>
        <v/>
      </c>
      <c r="Q33" s="126" t="str">
        <f>IF(C33="","",IF(VLOOKUP($C33,'Control Sample Data'!$C$99:$M$194,3,FALSE)=0,"",VLOOKUP($C33,'Control Sample Data'!$C$99:$M$194,3,FALSE)))</f>
        <v/>
      </c>
      <c r="R33" s="126" t="str">
        <f>IF(C33="","",IF(VLOOKUP($C33,'Control Sample Data'!$C$99:$M$194,4,FALSE)=0,"",VLOOKUP($C33,'Control Sample Data'!$C$99:$M$194,4,FALSE)))</f>
        <v/>
      </c>
      <c r="S33" s="126" t="str">
        <f>IF(C33="","",IF(VLOOKUP($C33,'Control Sample Data'!$C$99:$M$194,5,FALSE)=0,"",VLOOKUP($C33,'Control Sample Data'!$C$99:$M$194,5,FALSE)))</f>
        <v/>
      </c>
      <c r="T33" s="126" t="str">
        <f>IF(C33="","",IF(VLOOKUP($C33,'Control Sample Data'!$C$99:$M$194,6,FALSE)=0,"",VLOOKUP($C33,'Control Sample Data'!$C$99:$M$194,6,FALSE)))</f>
        <v/>
      </c>
      <c r="U33" s="126" t="str">
        <f>IF(C33="","",IF(VLOOKUP($C33,'Control Sample Data'!$C$99:$M$194,7,FALSE)=0,"",VLOOKUP($C33,'Control Sample Data'!$C$99:$M$194,7,FALSE)))</f>
        <v/>
      </c>
      <c r="V33" s="126" t="str">
        <f>IF(C33="","",IF(VLOOKUP($C33,'Control Sample Data'!$C$99:$M$194,8,FALSE)=0,"",VLOOKUP($C33,'Control Sample Data'!$C$99:$M$194,8,FALSE)))</f>
        <v/>
      </c>
      <c r="W33" s="126" t="str">
        <f>IF(C33="","",IF(VLOOKUP($C33,'Control Sample Data'!$C$99:$M$194,9,FALSE)=0,"",VLOOKUP($C33,'Control Sample Data'!$C$99:$M$194,9,FALSE)))</f>
        <v/>
      </c>
      <c r="X33" s="126" t="str">
        <f>IF(C33="","",IF(VLOOKUP($C33,'Control Sample Data'!$C$99:$M$194,10,FALSE)=0,"",VLOOKUP($C33,'Control Sample Data'!$C$99:$M$194,10,FALSE)))</f>
        <v/>
      </c>
      <c r="Y33" s="126" t="str">
        <f>IF(C33="","",IF(VLOOKUP($C33,'Control Sample Data'!$C$99:$M$194,11,FALSE)=0,"",VLOOKUP($C33,'Control Sample Data'!$C$99:$M$194,11,FALSE)))</f>
        <v/>
      </c>
    </row>
    <row r="34" spans="1:25" ht="15" customHeight="1">
      <c r="A34" s="123"/>
      <c r="B34" s="109" t="str">
        <f>IF(C13="","",VLOOKUP(C13,'Gene Table'!B$99:D$194,2,FALSE))</f>
        <v/>
      </c>
      <c r="C34" s="130" t="str">
        <f>IF('Choose Housekeeping Genes'!C13=0,"",'Choose Housekeeping Genes'!C13)</f>
        <v/>
      </c>
      <c r="D34" s="130" t="str">
        <f>IF($C13="","",IF(VLOOKUP($C13,'Test Sample Data'!$C$99:$M$194,2,FALSE)=0,"",VLOOKUP($C13,'Test Sample Data'!$C$99:$M$194,2,FALSE)))</f>
        <v/>
      </c>
      <c r="E34" s="130" t="str">
        <f>IF($C13="","",IF(VLOOKUP($C13,'Test Sample Data'!$C$99:$M$194,3,FALSE)=0,"",VLOOKUP($C13,'Test Sample Data'!$C$99:$M$194,3,FALSE)))</f>
        <v/>
      </c>
      <c r="F34" s="126" t="str">
        <f>IF($C13="","",IF(VLOOKUP($C13,'Test Sample Data'!$C$99:$M$194,4,FALSE)=0,"",VLOOKUP($C13,'Test Sample Data'!$C$99:$M$194,4,FALSE)))</f>
        <v/>
      </c>
      <c r="G34" s="126" t="str">
        <f>IF($C13="","",IF(VLOOKUP($C13,'Test Sample Data'!$C$99:$M$194,5,FALSE)=0,"",VLOOKUP($C13,'Test Sample Data'!$C$99:$M$194,5,FALSE)))</f>
        <v/>
      </c>
      <c r="H34" s="126" t="str">
        <f>IF($C13="","",IF(VLOOKUP($C13,'Test Sample Data'!$C$99:$M$194,6,FALSE)=0,"",VLOOKUP($C13,'Test Sample Data'!$C$99:$M$194,6,FALSE)))</f>
        <v/>
      </c>
      <c r="I34" s="126" t="str">
        <f>IF($C13="","",IF(VLOOKUP($C13,'Test Sample Data'!$C$99:$M$194,7,FALSE)=0,"",VLOOKUP($C13,'Test Sample Data'!$C$99:$M$194,7,FALSE)))</f>
        <v/>
      </c>
      <c r="J34" s="126" t="str">
        <f>IF($C13="","",IF(VLOOKUP($C13,'Test Sample Data'!$C$99:$M$194,8,FALSE)=0,"",VLOOKUP($C13,'Test Sample Data'!$C$99:$M$194,8,FALSE)))</f>
        <v/>
      </c>
      <c r="K34" s="126" t="str">
        <f>IF($C13="","",IF(VLOOKUP($C13,'Test Sample Data'!$C$99:$M$194,9,FALSE)=0,"",VLOOKUP($C13,'Test Sample Data'!$C$99:$M$194,9,FALSE)))</f>
        <v/>
      </c>
      <c r="L34" s="126" t="str">
        <f>IF($C13="","",IF(VLOOKUP($C13,'Test Sample Data'!$C$99:$M$194,10,FALSE)=0,"",VLOOKUP($C13,'Test Sample Data'!$C$99:$M$194,10,FALSE)))</f>
        <v/>
      </c>
      <c r="M34" s="126" t="str">
        <f>IF($C13="","",IF(VLOOKUP($C13,'Test Sample Data'!$C$99:$M$194,11,FALSE)=0,"",VLOOKUP($C13,'Test Sample Data'!$C$99:$M$194,11,FALSE)))</f>
        <v/>
      </c>
      <c r="N34" s="135" t="str">
        <f t="shared" si="3"/>
        <v/>
      </c>
      <c r="O34" s="30" t="str">
        <f>IF('Choose Housekeeping Genes'!C34=0,"",'Choose Housekeeping Genes'!C34)</f>
        <v/>
      </c>
      <c r="P34" s="126" t="str">
        <f>IF(C34="","",IF(VLOOKUP($C34,'Control Sample Data'!$C$99:$M$194,2,FALSE)=0,"",VLOOKUP($C34,'Control Sample Data'!$C$99:$M$194,2,FALSE)))</f>
        <v/>
      </c>
      <c r="Q34" s="126" t="str">
        <f>IF(C34="","",IF(VLOOKUP($C34,'Control Sample Data'!$C$99:$M$194,3,FALSE)=0,"",VLOOKUP($C34,'Control Sample Data'!$C$99:$M$194,3,FALSE)))</f>
        <v/>
      </c>
      <c r="R34" s="126" t="str">
        <f>IF(C34="","",IF(VLOOKUP($C34,'Control Sample Data'!$C$99:$M$194,4,FALSE)=0,"",VLOOKUP($C34,'Control Sample Data'!$C$99:$M$194,4,FALSE)))</f>
        <v/>
      </c>
      <c r="S34" s="126" t="str">
        <f>IF(C34="","",IF(VLOOKUP($C34,'Control Sample Data'!$C$99:$M$194,5,FALSE)=0,"",VLOOKUP($C34,'Control Sample Data'!$C$99:$M$194,5,FALSE)))</f>
        <v/>
      </c>
      <c r="T34" s="126" t="str">
        <f>IF(C34="","",IF(VLOOKUP($C34,'Control Sample Data'!$C$99:$M$194,6,FALSE)=0,"",VLOOKUP($C34,'Control Sample Data'!$C$99:$M$194,6,FALSE)))</f>
        <v/>
      </c>
      <c r="U34" s="126" t="str">
        <f>IF(C34="","",IF(VLOOKUP($C34,'Control Sample Data'!$C$99:$M$194,7,FALSE)=0,"",VLOOKUP($C34,'Control Sample Data'!$C$99:$M$194,7,FALSE)))</f>
        <v/>
      </c>
      <c r="V34" s="126" t="str">
        <f>IF(C34="","",IF(VLOOKUP($C34,'Control Sample Data'!$C$99:$M$194,8,FALSE)=0,"",VLOOKUP($C34,'Control Sample Data'!$C$99:$M$194,8,FALSE)))</f>
        <v/>
      </c>
      <c r="W34" s="126" t="str">
        <f>IF(C34="","",IF(VLOOKUP($C34,'Control Sample Data'!$C$99:$M$194,9,FALSE)=0,"",VLOOKUP($C34,'Control Sample Data'!$C$99:$M$194,9,FALSE)))</f>
        <v/>
      </c>
      <c r="X34" s="126" t="str">
        <f>IF(C34="","",IF(VLOOKUP($C34,'Control Sample Data'!$C$99:$M$194,10,FALSE)=0,"",VLOOKUP($C34,'Control Sample Data'!$C$99:$M$194,10,FALSE)))</f>
        <v/>
      </c>
      <c r="Y34" s="126" t="str">
        <f>IF(C34="","",IF(VLOOKUP($C34,'Control Sample Data'!$C$99:$M$194,11,FALSE)=0,"",VLOOKUP($C34,'Control Sample Data'!$C$99:$M$194,11,FALSE)))</f>
        <v/>
      </c>
    </row>
    <row r="35" spans="1:25" ht="15" customHeight="1">
      <c r="A35" s="123"/>
      <c r="B35" s="109" t="str">
        <f>IF(C14="","",VLOOKUP(C14,'Gene Table'!B$99:D$194,2,FALSE))</f>
        <v/>
      </c>
      <c r="C35" s="130" t="str">
        <f>IF('Choose Housekeeping Genes'!C14=0,"",'Choose Housekeeping Genes'!C14)</f>
        <v/>
      </c>
      <c r="D35" s="130" t="str">
        <f>IF($C14="","",IF(VLOOKUP($C14,'Test Sample Data'!$C$99:$M$194,2,FALSE)=0,"",VLOOKUP($C14,'Test Sample Data'!$C$99:$M$194,2,FALSE)))</f>
        <v/>
      </c>
      <c r="E35" s="130" t="str">
        <f>IF($C14="","",IF(VLOOKUP($C14,'Test Sample Data'!$C$99:$M$194,3,FALSE)=0,"",VLOOKUP($C14,'Test Sample Data'!$C$99:$M$194,3,FALSE)))</f>
        <v/>
      </c>
      <c r="F35" s="126" t="str">
        <f>IF($C14="","",IF(VLOOKUP($C14,'Test Sample Data'!$C$99:$M$194,4,FALSE)=0,"",VLOOKUP($C14,'Test Sample Data'!$C$99:$M$194,4,FALSE)))</f>
        <v/>
      </c>
      <c r="G35" s="126" t="str">
        <f>IF($C14="","",IF(VLOOKUP($C14,'Test Sample Data'!$C$99:$M$194,5,FALSE)=0,"",VLOOKUP($C14,'Test Sample Data'!$C$99:$M$194,5,FALSE)))</f>
        <v/>
      </c>
      <c r="H35" s="126" t="str">
        <f>IF($C14="","",IF(VLOOKUP($C14,'Test Sample Data'!$C$99:$M$194,6,FALSE)=0,"",VLOOKUP($C14,'Test Sample Data'!$C$99:$M$194,6,FALSE)))</f>
        <v/>
      </c>
      <c r="I35" s="126" t="str">
        <f>IF($C14="","",IF(VLOOKUP($C14,'Test Sample Data'!$C$99:$M$194,7,FALSE)=0,"",VLOOKUP($C14,'Test Sample Data'!$C$99:$M$194,7,FALSE)))</f>
        <v/>
      </c>
      <c r="J35" s="126" t="str">
        <f>IF($C14="","",IF(VLOOKUP($C14,'Test Sample Data'!$C$99:$M$194,8,FALSE)=0,"",VLOOKUP($C14,'Test Sample Data'!$C$99:$M$194,8,FALSE)))</f>
        <v/>
      </c>
      <c r="K35" s="126" t="str">
        <f>IF($C14="","",IF(VLOOKUP($C14,'Test Sample Data'!$C$99:$M$194,9,FALSE)=0,"",VLOOKUP($C14,'Test Sample Data'!$C$99:$M$194,9,FALSE)))</f>
        <v/>
      </c>
      <c r="L35" s="126" t="str">
        <f>IF($C14="","",IF(VLOOKUP($C14,'Test Sample Data'!$C$99:$M$194,10,FALSE)=0,"",VLOOKUP($C14,'Test Sample Data'!$C$99:$M$194,10,FALSE)))</f>
        <v/>
      </c>
      <c r="M35" s="126" t="str">
        <f>IF($C14="","",IF(VLOOKUP($C14,'Test Sample Data'!$C$99:$M$194,11,FALSE)=0,"",VLOOKUP($C14,'Test Sample Data'!$C$99:$M$194,11,FALSE)))</f>
        <v/>
      </c>
      <c r="N35" s="135" t="str">
        <f t="shared" si="3"/>
        <v/>
      </c>
      <c r="O35" s="30" t="str">
        <f>IF('Choose Housekeeping Genes'!C35=0,"",'Choose Housekeeping Genes'!C35)</f>
        <v/>
      </c>
      <c r="P35" s="126" t="str">
        <f>IF(C35="","",IF(VLOOKUP($C35,'Control Sample Data'!$C$99:$M$194,2,FALSE)=0,"",VLOOKUP($C35,'Control Sample Data'!$C$99:$M$194,2,FALSE)))</f>
        <v/>
      </c>
      <c r="Q35" s="126" t="str">
        <f>IF(C35="","",IF(VLOOKUP($C35,'Control Sample Data'!$C$99:$M$194,3,FALSE)=0,"",VLOOKUP($C35,'Control Sample Data'!$C$99:$M$194,3,FALSE)))</f>
        <v/>
      </c>
      <c r="R35" s="126" t="str">
        <f>IF(C35="","",IF(VLOOKUP($C35,'Control Sample Data'!$C$99:$M$194,4,FALSE)=0,"",VLOOKUP($C35,'Control Sample Data'!$C$99:$M$194,4,FALSE)))</f>
        <v/>
      </c>
      <c r="S35" s="126" t="str">
        <f>IF(C35="","",IF(VLOOKUP($C35,'Control Sample Data'!$C$99:$M$194,5,FALSE)=0,"",VLOOKUP($C35,'Control Sample Data'!$C$99:$M$194,5,FALSE)))</f>
        <v/>
      </c>
      <c r="T35" s="126" t="str">
        <f>IF(C35="","",IF(VLOOKUP($C35,'Control Sample Data'!$C$99:$M$194,6,FALSE)=0,"",VLOOKUP($C35,'Control Sample Data'!$C$99:$M$194,6,FALSE)))</f>
        <v/>
      </c>
      <c r="U35" s="126" t="str">
        <f>IF(C35="","",IF(VLOOKUP($C35,'Control Sample Data'!$C$99:$M$194,7,FALSE)=0,"",VLOOKUP($C35,'Control Sample Data'!$C$99:$M$194,7,FALSE)))</f>
        <v/>
      </c>
      <c r="V35" s="126" t="str">
        <f>IF(C35="","",IF(VLOOKUP($C35,'Control Sample Data'!$C$99:$M$194,8,FALSE)=0,"",VLOOKUP($C35,'Control Sample Data'!$C$99:$M$194,8,FALSE)))</f>
        <v/>
      </c>
      <c r="W35" s="126" t="str">
        <f>IF(C35="","",IF(VLOOKUP($C35,'Control Sample Data'!$C$99:$M$194,9,FALSE)=0,"",VLOOKUP($C35,'Control Sample Data'!$C$99:$M$194,9,FALSE)))</f>
        <v/>
      </c>
      <c r="X35" s="126" t="str">
        <f>IF(C35="","",IF(VLOOKUP($C35,'Control Sample Data'!$C$99:$M$194,10,FALSE)=0,"",VLOOKUP($C35,'Control Sample Data'!$C$99:$M$194,10,FALSE)))</f>
        <v/>
      </c>
      <c r="Y35" s="126" t="str">
        <f>IF(C35="","",IF(VLOOKUP($C35,'Control Sample Data'!$C$99:$M$194,11,FALSE)=0,"",VLOOKUP($C35,'Control Sample Data'!$C$99:$M$194,11,FALSE)))</f>
        <v/>
      </c>
    </row>
    <row r="36" spans="1:25" ht="15" customHeight="1">
      <c r="A36" s="123"/>
      <c r="B36" s="109" t="str">
        <f>IF(C15="","",VLOOKUP(C15,'Gene Table'!B$99:D$194,2,FALSE))</f>
        <v/>
      </c>
      <c r="C36" s="130" t="str">
        <f>IF('Choose Housekeeping Genes'!C15=0,"",'Choose Housekeeping Genes'!C15)</f>
        <v/>
      </c>
      <c r="D36" s="130" t="str">
        <f>IF($C15="","",IF(VLOOKUP($C15,'Test Sample Data'!$C$99:$M$194,2,FALSE)=0,"",VLOOKUP($C15,'Test Sample Data'!$C$99:$M$194,2,FALSE)))</f>
        <v/>
      </c>
      <c r="E36" s="130" t="str">
        <f>IF($C15="","",IF(VLOOKUP($C15,'Test Sample Data'!$C$99:$M$194,3,FALSE)=0,"",VLOOKUP($C15,'Test Sample Data'!$C$99:$M$194,3,FALSE)))</f>
        <v/>
      </c>
      <c r="F36" s="126" t="str">
        <f>IF($C15="","",IF(VLOOKUP($C15,'Test Sample Data'!$C$99:$M$194,4,FALSE)=0,"",VLOOKUP($C15,'Test Sample Data'!$C$99:$M$194,4,FALSE)))</f>
        <v/>
      </c>
      <c r="G36" s="126" t="str">
        <f>IF($C15="","",IF(VLOOKUP($C15,'Test Sample Data'!$C$99:$M$194,5,FALSE)=0,"",VLOOKUP($C15,'Test Sample Data'!$C$99:$M$194,5,FALSE)))</f>
        <v/>
      </c>
      <c r="H36" s="126" t="str">
        <f>IF($C15="","",IF(VLOOKUP($C15,'Test Sample Data'!$C$99:$M$194,6,FALSE)=0,"",VLOOKUP($C15,'Test Sample Data'!$C$99:$M$194,6,FALSE)))</f>
        <v/>
      </c>
      <c r="I36" s="126" t="str">
        <f>IF($C15="","",IF(VLOOKUP($C15,'Test Sample Data'!$C$99:$M$194,7,FALSE)=0,"",VLOOKUP($C15,'Test Sample Data'!$C$99:$M$194,7,FALSE)))</f>
        <v/>
      </c>
      <c r="J36" s="126" t="str">
        <f>IF($C15="","",IF(VLOOKUP($C15,'Test Sample Data'!$C$99:$M$194,8,FALSE)=0,"",VLOOKUP($C15,'Test Sample Data'!$C$99:$M$194,8,FALSE)))</f>
        <v/>
      </c>
      <c r="K36" s="126" t="str">
        <f>IF($C15="","",IF(VLOOKUP($C15,'Test Sample Data'!$C$99:$M$194,9,FALSE)=0,"",VLOOKUP($C15,'Test Sample Data'!$C$99:$M$194,9,FALSE)))</f>
        <v/>
      </c>
      <c r="L36" s="126" t="str">
        <f>IF($C15="","",IF(VLOOKUP($C15,'Test Sample Data'!$C$99:$M$194,10,FALSE)=0,"",VLOOKUP($C15,'Test Sample Data'!$C$99:$M$194,10,FALSE)))</f>
        <v/>
      </c>
      <c r="M36" s="126" t="str">
        <f>IF($C15="","",IF(VLOOKUP($C15,'Test Sample Data'!$C$99:$M$194,11,FALSE)=0,"",VLOOKUP($C15,'Test Sample Data'!$C$99:$M$194,11,FALSE)))</f>
        <v/>
      </c>
      <c r="N36" s="135" t="str">
        <f t="shared" si="3"/>
        <v/>
      </c>
      <c r="O36" s="30" t="str">
        <f>IF('Choose Housekeeping Genes'!C36=0,"",'Choose Housekeeping Genes'!C36)</f>
        <v/>
      </c>
      <c r="P36" s="126" t="str">
        <f>IF(C36="","",IF(VLOOKUP($C36,'Control Sample Data'!$C$99:$M$194,2,FALSE)=0,"",VLOOKUP($C36,'Control Sample Data'!$C$99:$M$194,2,FALSE)))</f>
        <v/>
      </c>
      <c r="Q36" s="126" t="str">
        <f>IF(C36="","",IF(VLOOKUP($C36,'Control Sample Data'!$C$99:$M$194,3,FALSE)=0,"",VLOOKUP($C36,'Control Sample Data'!$C$99:$M$194,3,FALSE)))</f>
        <v/>
      </c>
      <c r="R36" s="126" t="str">
        <f>IF(C36="","",IF(VLOOKUP($C36,'Control Sample Data'!$C$99:$M$194,4,FALSE)=0,"",VLOOKUP($C36,'Control Sample Data'!$C$99:$M$194,4,FALSE)))</f>
        <v/>
      </c>
      <c r="S36" s="126" t="str">
        <f>IF(C36="","",IF(VLOOKUP($C36,'Control Sample Data'!$C$99:$M$194,5,FALSE)=0,"",VLOOKUP($C36,'Control Sample Data'!$C$99:$M$194,5,FALSE)))</f>
        <v/>
      </c>
      <c r="T36" s="126" t="str">
        <f>IF(C36="","",IF(VLOOKUP($C36,'Control Sample Data'!$C$99:$M$194,6,FALSE)=0,"",VLOOKUP($C36,'Control Sample Data'!$C$99:$M$194,6,FALSE)))</f>
        <v/>
      </c>
      <c r="U36" s="126" t="str">
        <f>IF(C36="","",IF(VLOOKUP($C36,'Control Sample Data'!$C$99:$M$194,7,FALSE)=0,"",VLOOKUP($C36,'Control Sample Data'!$C$99:$M$194,7,FALSE)))</f>
        <v/>
      </c>
      <c r="V36" s="126" t="str">
        <f>IF(C36="","",IF(VLOOKUP($C36,'Control Sample Data'!$C$99:$M$194,8,FALSE)=0,"",VLOOKUP($C36,'Control Sample Data'!$C$99:$M$194,8,FALSE)))</f>
        <v/>
      </c>
      <c r="W36" s="126" t="str">
        <f>IF(C36="","",IF(VLOOKUP($C36,'Control Sample Data'!$C$99:$M$194,9,FALSE)=0,"",VLOOKUP($C36,'Control Sample Data'!$C$99:$M$194,9,FALSE)))</f>
        <v/>
      </c>
      <c r="X36" s="126" t="str">
        <f>IF(C36="","",IF(VLOOKUP($C36,'Control Sample Data'!$C$99:$M$194,10,FALSE)=0,"",VLOOKUP($C36,'Control Sample Data'!$C$99:$M$194,10,FALSE)))</f>
        <v/>
      </c>
      <c r="Y36" s="126" t="str">
        <f>IF(C36="","",IF(VLOOKUP($C36,'Control Sample Data'!$C$99:$M$194,11,FALSE)=0,"",VLOOKUP($C36,'Control Sample Data'!$C$99:$M$194,11,FALSE)))</f>
        <v/>
      </c>
    </row>
    <row r="37" spans="1:25" ht="15" customHeight="1">
      <c r="A37" s="123"/>
      <c r="B37" s="109" t="str">
        <f>IF(C16="","",VLOOKUP(C16,'Gene Table'!B$99:D$194,2,FALSE))</f>
        <v/>
      </c>
      <c r="C37" s="130" t="str">
        <f>IF('Choose Housekeeping Genes'!C16=0,"",'Choose Housekeeping Genes'!C16)</f>
        <v/>
      </c>
      <c r="D37" s="130" t="str">
        <f>IF($C16="","",IF(VLOOKUP($C16,'Test Sample Data'!$C$99:$M$194,2,FALSE)=0,"",VLOOKUP($C16,'Test Sample Data'!$C$99:$M$194,2,FALSE)))</f>
        <v/>
      </c>
      <c r="E37" s="130" t="str">
        <f>IF($C16="","",IF(VLOOKUP($C16,'Test Sample Data'!$C$99:$M$194,3,FALSE)=0,"",VLOOKUP($C16,'Test Sample Data'!$C$99:$M$194,3,FALSE)))</f>
        <v/>
      </c>
      <c r="F37" s="126" t="str">
        <f>IF($C16="","",IF(VLOOKUP($C16,'Test Sample Data'!$C$99:$M$194,4,FALSE)=0,"",VLOOKUP($C16,'Test Sample Data'!$C$99:$M$194,4,FALSE)))</f>
        <v/>
      </c>
      <c r="G37" s="126" t="str">
        <f>IF($C16="","",IF(VLOOKUP($C16,'Test Sample Data'!$C$99:$M$194,5,FALSE)=0,"",VLOOKUP($C16,'Test Sample Data'!$C$99:$M$194,5,FALSE)))</f>
        <v/>
      </c>
      <c r="H37" s="126" t="str">
        <f>IF($C16="","",IF(VLOOKUP($C16,'Test Sample Data'!$C$99:$M$194,6,FALSE)=0,"",VLOOKUP($C16,'Test Sample Data'!$C$99:$M$194,6,FALSE)))</f>
        <v/>
      </c>
      <c r="I37" s="126" t="str">
        <f>IF($C16="","",IF(VLOOKUP($C16,'Test Sample Data'!$C$99:$M$194,7,FALSE)=0,"",VLOOKUP($C16,'Test Sample Data'!$C$99:$M$194,7,FALSE)))</f>
        <v/>
      </c>
      <c r="J37" s="126" t="str">
        <f>IF($C16="","",IF(VLOOKUP($C16,'Test Sample Data'!$C$99:$M$194,8,FALSE)=0,"",VLOOKUP($C16,'Test Sample Data'!$C$99:$M$194,8,FALSE)))</f>
        <v/>
      </c>
      <c r="K37" s="126" t="str">
        <f>IF($C16="","",IF(VLOOKUP($C16,'Test Sample Data'!$C$99:$M$194,9,FALSE)=0,"",VLOOKUP($C16,'Test Sample Data'!$C$99:$M$194,9,FALSE)))</f>
        <v/>
      </c>
      <c r="L37" s="126" t="str">
        <f>IF($C16="","",IF(VLOOKUP($C16,'Test Sample Data'!$C$99:$M$194,10,FALSE)=0,"",VLOOKUP($C16,'Test Sample Data'!$C$99:$M$194,10,FALSE)))</f>
        <v/>
      </c>
      <c r="M37" s="126" t="str">
        <f>IF($C16="","",IF(VLOOKUP($C16,'Test Sample Data'!$C$99:$M$194,11,FALSE)=0,"",VLOOKUP($C16,'Test Sample Data'!$C$99:$M$194,11,FALSE)))</f>
        <v/>
      </c>
      <c r="N37" s="135" t="str">
        <f t="shared" si="3"/>
        <v/>
      </c>
      <c r="O37" s="30" t="str">
        <f>IF('Choose Housekeeping Genes'!C37=0,"",'Choose Housekeeping Genes'!C37)</f>
        <v/>
      </c>
      <c r="P37" s="126" t="str">
        <f>IF(C37="","",IF(VLOOKUP($C37,'Control Sample Data'!$C$99:$M$194,2,FALSE)=0,"",VLOOKUP($C37,'Control Sample Data'!$C$99:$M$194,2,FALSE)))</f>
        <v/>
      </c>
      <c r="Q37" s="126" t="str">
        <f>IF(C37="","",IF(VLOOKUP($C37,'Control Sample Data'!$C$99:$M$194,3,FALSE)=0,"",VLOOKUP($C37,'Control Sample Data'!$C$99:$M$194,3,FALSE)))</f>
        <v/>
      </c>
      <c r="R37" s="126" t="str">
        <f>IF(C37="","",IF(VLOOKUP($C37,'Control Sample Data'!$C$99:$M$194,4,FALSE)=0,"",VLOOKUP($C37,'Control Sample Data'!$C$99:$M$194,4,FALSE)))</f>
        <v/>
      </c>
      <c r="S37" s="126" t="str">
        <f>IF(C37="","",IF(VLOOKUP($C37,'Control Sample Data'!$C$99:$M$194,5,FALSE)=0,"",VLOOKUP($C37,'Control Sample Data'!$C$99:$M$194,5,FALSE)))</f>
        <v/>
      </c>
      <c r="T37" s="126" t="str">
        <f>IF(C37="","",IF(VLOOKUP($C37,'Control Sample Data'!$C$99:$M$194,6,FALSE)=0,"",VLOOKUP($C37,'Control Sample Data'!$C$99:$M$194,6,FALSE)))</f>
        <v/>
      </c>
      <c r="U37" s="126" t="str">
        <f>IF(C37="","",IF(VLOOKUP($C37,'Control Sample Data'!$C$99:$M$194,7,FALSE)=0,"",VLOOKUP($C37,'Control Sample Data'!$C$99:$M$194,7,FALSE)))</f>
        <v/>
      </c>
      <c r="V37" s="126" t="str">
        <f>IF(C37="","",IF(VLOOKUP($C37,'Control Sample Data'!$C$99:$M$194,8,FALSE)=0,"",VLOOKUP($C37,'Control Sample Data'!$C$99:$M$194,8,FALSE)))</f>
        <v/>
      </c>
      <c r="W37" s="126" t="str">
        <f>IF(C37="","",IF(VLOOKUP($C37,'Control Sample Data'!$C$99:$M$194,9,FALSE)=0,"",VLOOKUP($C37,'Control Sample Data'!$C$99:$M$194,9,FALSE)))</f>
        <v/>
      </c>
      <c r="X37" s="126" t="str">
        <f>IF(C37="","",IF(VLOOKUP($C37,'Control Sample Data'!$C$99:$M$194,10,FALSE)=0,"",VLOOKUP($C37,'Control Sample Data'!$C$99:$M$194,10,FALSE)))</f>
        <v/>
      </c>
      <c r="Y37" s="126" t="str">
        <f>IF(C37="","",IF(VLOOKUP($C37,'Control Sample Data'!$C$99:$M$194,11,FALSE)=0,"",VLOOKUP($C37,'Control Sample Data'!$C$99:$M$194,11,FALSE)))</f>
        <v/>
      </c>
    </row>
    <row r="38" spans="1:25" ht="15" customHeight="1">
      <c r="A38" s="123"/>
      <c r="B38" s="109" t="str">
        <f>IF(C17="","",VLOOKUP(C17,'Gene Table'!B$99:D$194,2,FALSE))</f>
        <v/>
      </c>
      <c r="C38" s="130" t="str">
        <f>IF('Choose Housekeeping Genes'!C17=0,"",'Choose Housekeeping Genes'!C17)</f>
        <v/>
      </c>
      <c r="D38" s="130" t="str">
        <f>IF($C17="","",IF(VLOOKUP($C17,'Test Sample Data'!$C$99:$M$194,2,FALSE)=0,"",VLOOKUP($C17,'Test Sample Data'!$C$99:$M$194,2,FALSE)))</f>
        <v/>
      </c>
      <c r="E38" s="130" t="str">
        <f>IF($C17="","",IF(VLOOKUP($C17,'Test Sample Data'!$C$99:$M$194,3,FALSE)=0,"",VLOOKUP($C17,'Test Sample Data'!$C$99:$M$194,3,FALSE)))</f>
        <v/>
      </c>
      <c r="F38" s="126" t="str">
        <f>IF($C17="","",IF(VLOOKUP($C17,'Test Sample Data'!$C$99:$M$194,4,FALSE)=0,"",VLOOKUP($C17,'Test Sample Data'!$C$99:$M$194,4,FALSE)))</f>
        <v/>
      </c>
      <c r="G38" s="126" t="str">
        <f>IF($C17="","",IF(VLOOKUP($C17,'Test Sample Data'!$C$99:$M$194,5,FALSE)=0,"",VLOOKUP($C17,'Test Sample Data'!$C$99:$M$194,5,FALSE)))</f>
        <v/>
      </c>
      <c r="H38" s="126" t="str">
        <f>IF($C17="","",IF(VLOOKUP($C17,'Test Sample Data'!$C$99:$M$194,6,FALSE)=0,"",VLOOKUP($C17,'Test Sample Data'!$C$99:$M$194,6,FALSE)))</f>
        <v/>
      </c>
      <c r="I38" s="126" t="str">
        <f>IF($C17="","",IF(VLOOKUP($C17,'Test Sample Data'!$C$99:$M$194,7,FALSE)=0,"",VLOOKUP($C17,'Test Sample Data'!$C$99:$M$194,7,FALSE)))</f>
        <v/>
      </c>
      <c r="J38" s="126" t="str">
        <f>IF($C17="","",IF(VLOOKUP($C17,'Test Sample Data'!$C$99:$M$194,8,FALSE)=0,"",VLOOKUP($C17,'Test Sample Data'!$C$99:$M$194,8,FALSE)))</f>
        <v/>
      </c>
      <c r="K38" s="126" t="str">
        <f>IF($C17="","",IF(VLOOKUP($C17,'Test Sample Data'!$C$99:$M$194,9,FALSE)=0,"",VLOOKUP($C17,'Test Sample Data'!$C$99:$M$194,9,FALSE)))</f>
        <v/>
      </c>
      <c r="L38" s="126" t="str">
        <f>IF($C17="","",IF(VLOOKUP($C17,'Test Sample Data'!$C$99:$M$194,10,FALSE)=0,"",VLOOKUP($C17,'Test Sample Data'!$C$99:$M$194,10,FALSE)))</f>
        <v/>
      </c>
      <c r="M38" s="126" t="str">
        <f>IF($C17="","",IF(VLOOKUP($C17,'Test Sample Data'!$C$99:$M$194,11,FALSE)=0,"",VLOOKUP($C17,'Test Sample Data'!$C$99:$M$194,11,FALSE)))</f>
        <v/>
      </c>
      <c r="N38" s="135" t="str">
        <f aca="true" t="shared" si="4" ref="N38:N43">IF(B38=0,"",B38)</f>
        <v/>
      </c>
      <c r="O38" s="30" t="str">
        <f>IF('Choose Housekeeping Genes'!C38=0,"",'Choose Housekeeping Genes'!C38)</f>
        <v/>
      </c>
      <c r="P38" s="126" t="str">
        <f>IF(C38="","",IF(VLOOKUP($C38,'Control Sample Data'!$C$99:$M$194,2,FALSE)=0,"",VLOOKUP($C38,'Control Sample Data'!$C$99:$M$194,2,FALSE)))</f>
        <v/>
      </c>
      <c r="Q38" s="126" t="str">
        <f>IF(C38="","",IF(VLOOKUP($C38,'Control Sample Data'!$C$99:$M$194,3,FALSE)=0,"",VLOOKUP($C38,'Control Sample Data'!$C$99:$M$194,3,FALSE)))</f>
        <v/>
      </c>
      <c r="R38" s="126" t="str">
        <f>IF(C38="","",IF(VLOOKUP($C38,'Control Sample Data'!$C$99:$M$194,4,FALSE)=0,"",VLOOKUP($C38,'Control Sample Data'!$C$99:$M$194,4,FALSE)))</f>
        <v/>
      </c>
      <c r="S38" s="126" t="str">
        <f>IF(C38="","",IF(VLOOKUP($C38,'Control Sample Data'!$C$99:$M$194,5,FALSE)=0,"",VLOOKUP($C38,'Control Sample Data'!$C$99:$M$194,5,FALSE)))</f>
        <v/>
      </c>
      <c r="T38" s="126" t="str">
        <f>IF(C38="","",IF(VLOOKUP($C38,'Control Sample Data'!$C$99:$M$194,6,FALSE)=0,"",VLOOKUP($C38,'Control Sample Data'!$C$99:$M$194,6,FALSE)))</f>
        <v/>
      </c>
      <c r="U38" s="126" t="str">
        <f>IF(C38="","",IF(VLOOKUP($C38,'Control Sample Data'!$C$99:$M$194,7,FALSE)=0,"",VLOOKUP($C38,'Control Sample Data'!$C$99:$M$194,7,FALSE)))</f>
        <v/>
      </c>
      <c r="V38" s="126" t="str">
        <f>IF(C38="","",IF(VLOOKUP($C38,'Control Sample Data'!$C$99:$M$194,8,FALSE)=0,"",VLOOKUP($C38,'Control Sample Data'!$C$99:$M$194,8,FALSE)))</f>
        <v/>
      </c>
      <c r="W38" s="126" t="str">
        <f>IF(C38="","",IF(VLOOKUP($C38,'Control Sample Data'!$C$99:$M$194,9,FALSE)=0,"",VLOOKUP($C38,'Control Sample Data'!$C$99:$M$194,9,FALSE)))</f>
        <v/>
      </c>
      <c r="X38" s="126" t="str">
        <f>IF(C38="","",IF(VLOOKUP($C38,'Control Sample Data'!$C$99:$M$194,10,FALSE)=0,"",VLOOKUP($C38,'Control Sample Data'!$C$99:$M$194,10,FALSE)))</f>
        <v/>
      </c>
      <c r="Y38" s="126" t="str">
        <f>IF(C38="","",IF(VLOOKUP($C38,'Control Sample Data'!$C$99:$M$194,11,FALSE)=0,"",VLOOKUP($C38,'Control Sample Data'!$C$99:$M$194,11,FALSE)))</f>
        <v/>
      </c>
    </row>
    <row r="39" spans="1:25" ht="15" customHeight="1">
      <c r="A39" s="123"/>
      <c r="B39" s="109" t="str">
        <f>IF(C18="","",VLOOKUP(C18,'Gene Table'!B$99:D$194,2,FALSE))</f>
        <v/>
      </c>
      <c r="C39" s="130" t="str">
        <f>IF('Choose Housekeeping Genes'!C18=0,"",'Choose Housekeeping Genes'!C18)</f>
        <v/>
      </c>
      <c r="D39" s="130" t="str">
        <f>IF($C18="","",IF(VLOOKUP($C18,'Test Sample Data'!$C$99:$M$194,2,FALSE)=0,"",VLOOKUP($C18,'Test Sample Data'!$C$99:$M$194,2,FALSE)))</f>
        <v/>
      </c>
      <c r="E39" s="130" t="str">
        <f>IF($C18="","",IF(VLOOKUP($C18,'Test Sample Data'!$C$99:$M$194,3,FALSE)=0,"",VLOOKUP($C18,'Test Sample Data'!$C$99:$M$194,3,FALSE)))</f>
        <v/>
      </c>
      <c r="F39" s="126" t="str">
        <f>IF($C18="","",IF(VLOOKUP($C18,'Test Sample Data'!$C$99:$M$194,4,FALSE)=0,"",VLOOKUP($C18,'Test Sample Data'!$C$99:$M$194,4,FALSE)))</f>
        <v/>
      </c>
      <c r="G39" s="126" t="str">
        <f>IF($C18="","",IF(VLOOKUP($C18,'Test Sample Data'!$C$99:$M$194,5,FALSE)=0,"",VLOOKUP($C18,'Test Sample Data'!$C$99:$M$194,5,FALSE)))</f>
        <v/>
      </c>
      <c r="H39" s="126" t="str">
        <f>IF($C18="","",IF(VLOOKUP($C18,'Test Sample Data'!$C$99:$M$194,6,FALSE)=0,"",VLOOKUP($C18,'Test Sample Data'!$C$99:$M$194,6,FALSE)))</f>
        <v/>
      </c>
      <c r="I39" s="126" t="str">
        <f>IF($C18="","",IF(VLOOKUP($C18,'Test Sample Data'!$C$99:$M$194,7,FALSE)=0,"",VLOOKUP($C18,'Test Sample Data'!$C$99:$M$194,7,FALSE)))</f>
        <v/>
      </c>
      <c r="J39" s="126" t="str">
        <f>IF($C18="","",IF(VLOOKUP($C18,'Test Sample Data'!$C$99:$M$194,8,FALSE)=0,"",VLOOKUP($C18,'Test Sample Data'!$C$99:$M$194,8,FALSE)))</f>
        <v/>
      </c>
      <c r="K39" s="126" t="str">
        <f>IF($C18="","",IF(VLOOKUP($C18,'Test Sample Data'!$C$99:$M$194,9,FALSE)=0,"",VLOOKUP($C18,'Test Sample Data'!$C$99:$M$194,9,FALSE)))</f>
        <v/>
      </c>
      <c r="L39" s="126" t="str">
        <f>IF($C18="","",IF(VLOOKUP($C18,'Test Sample Data'!$C$99:$M$194,10,FALSE)=0,"",VLOOKUP($C18,'Test Sample Data'!$C$99:$M$194,10,FALSE)))</f>
        <v/>
      </c>
      <c r="M39" s="126" t="str">
        <f>IF($C18="","",IF(VLOOKUP($C18,'Test Sample Data'!$C$99:$M$194,11,FALSE)=0,"",VLOOKUP($C18,'Test Sample Data'!$C$99:$M$194,11,FALSE)))</f>
        <v/>
      </c>
      <c r="N39" s="135" t="str">
        <f t="shared" si="4"/>
        <v/>
      </c>
      <c r="O39" s="30" t="str">
        <f>IF('Choose Housekeeping Genes'!C39=0,"",'Choose Housekeeping Genes'!C39)</f>
        <v/>
      </c>
      <c r="P39" s="126" t="str">
        <f>IF(C39="","",IF(VLOOKUP($C39,'Control Sample Data'!$C$99:$M$194,2,FALSE)=0,"",VLOOKUP($C39,'Control Sample Data'!$C$99:$M$194,2,FALSE)))</f>
        <v/>
      </c>
      <c r="Q39" s="126" t="str">
        <f>IF(C39="","",IF(VLOOKUP($C39,'Control Sample Data'!$C$99:$M$194,3,FALSE)=0,"",VLOOKUP($C39,'Control Sample Data'!$C$99:$M$194,3,FALSE)))</f>
        <v/>
      </c>
      <c r="R39" s="126" t="str">
        <f>IF(C39="","",IF(VLOOKUP($C39,'Control Sample Data'!$C$99:$M$194,4,FALSE)=0,"",VLOOKUP($C39,'Control Sample Data'!$C$99:$M$194,4,FALSE)))</f>
        <v/>
      </c>
      <c r="S39" s="126" t="str">
        <f>IF(C39="","",IF(VLOOKUP($C39,'Control Sample Data'!$C$99:$M$194,5,FALSE)=0,"",VLOOKUP($C39,'Control Sample Data'!$C$99:$M$194,5,FALSE)))</f>
        <v/>
      </c>
      <c r="T39" s="126" t="str">
        <f>IF(C39="","",IF(VLOOKUP($C39,'Control Sample Data'!$C$99:$M$194,6,FALSE)=0,"",VLOOKUP($C39,'Control Sample Data'!$C$99:$M$194,6,FALSE)))</f>
        <v/>
      </c>
      <c r="U39" s="126" t="str">
        <f>IF(C39="","",IF(VLOOKUP($C39,'Control Sample Data'!$C$99:$M$194,7,FALSE)=0,"",VLOOKUP($C39,'Control Sample Data'!$C$99:$M$194,7,FALSE)))</f>
        <v/>
      </c>
      <c r="V39" s="126" t="str">
        <f>IF(C39="","",IF(VLOOKUP($C39,'Control Sample Data'!$C$99:$M$194,8,FALSE)=0,"",VLOOKUP($C39,'Control Sample Data'!$C$99:$M$194,8,FALSE)))</f>
        <v/>
      </c>
      <c r="W39" s="126" t="str">
        <f>IF(C39="","",IF(VLOOKUP($C39,'Control Sample Data'!$C$99:$M$194,9,FALSE)=0,"",VLOOKUP($C39,'Control Sample Data'!$C$99:$M$194,9,FALSE)))</f>
        <v/>
      </c>
      <c r="X39" s="126" t="str">
        <f>IF(C39="","",IF(VLOOKUP($C39,'Control Sample Data'!$C$99:$M$194,10,FALSE)=0,"",VLOOKUP($C39,'Control Sample Data'!$C$99:$M$194,10,FALSE)))</f>
        <v/>
      </c>
      <c r="Y39" s="126" t="str">
        <f>IF(C39="","",IF(VLOOKUP($C39,'Control Sample Data'!$C$99:$M$194,11,FALSE)=0,"",VLOOKUP($C39,'Control Sample Data'!$C$99:$M$194,11,FALSE)))</f>
        <v/>
      </c>
    </row>
    <row r="40" spans="1:25" ht="15" customHeight="1">
      <c r="A40" s="123"/>
      <c r="B40" s="109" t="str">
        <f>IF(C19="","",VLOOKUP(C19,'Gene Table'!B$99:D$194,2,FALSE))</f>
        <v/>
      </c>
      <c r="C40" s="130" t="str">
        <f>IF('Choose Housekeeping Genes'!C19=0,"",'Choose Housekeeping Genes'!C19)</f>
        <v/>
      </c>
      <c r="D40" s="130" t="str">
        <f>IF($C19="","",IF(VLOOKUP($C19,'Test Sample Data'!$C$99:$M$194,2,FALSE)=0,"",VLOOKUP($C19,'Test Sample Data'!$C$99:$M$194,2,FALSE)))</f>
        <v/>
      </c>
      <c r="E40" s="130" t="str">
        <f>IF($C19="","",IF(VLOOKUP($C19,'Test Sample Data'!$C$99:$M$194,3,FALSE)=0,"",VLOOKUP($C19,'Test Sample Data'!$C$99:$M$194,3,FALSE)))</f>
        <v/>
      </c>
      <c r="F40" s="126" t="str">
        <f>IF($C19="","",IF(VLOOKUP($C19,'Test Sample Data'!$C$99:$M$194,4,FALSE)=0,"",VLOOKUP($C19,'Test Sample Data'!$C$99:$M$194,4,FALSE)))</f>
        <v/>
      </c>
      <c r="G40" s="126" t="str">
        <f>IF($C19="","",IF(VLOOKUP($C19,'Test Sample Data'!$C$99:$M$194,5,FALSE)=0,"",VLOOKUP($C19,'Test Sample Data'!$C$99:$M$194,5,FALSE)))</f>
        <v/>
      </c>
      <c r="H40" s="126" t="str">
        <f>IF($C19="","",IF(VLOOKUP($C19,'Test Sample Data'!$C$99:$M$194,6,FALSE)=0,"",VLOOKUP($C19,'Test Sample Data'!$C$99:$M$194,6,FALSE)))</f>
        <v/>
      </c>
      <c r="I40" s="126" t="str">
        <f>IF($C19="","",IF(VLOOKUP($C19,'Test Sample Data'!$C$99:$M$194,7,FALSE)=0,"",VLOOKUP($C19,'Test Sample Data'!$C$99:$M$194,7,FALSE)))</f>
        <v/>
      </c>
      <c r="J40" s="126" t="str">
        <f>IF($C19="","",IF(VLOOKUP($C19,'Test Sample Data'!$C$99:$M$194,8,FALSE)=0,"",VLOOKUP($C19,'Test Sample Data'!$C$99:$M$194,8,FALSE)))</f>
        <v/>
      </c>
      <c r="K40" s="126" t="str">
        <f>IF($C19="","",IF(VLOOKUP($C19,'Test Sample Data'!$C$99:$M$194,9,FALSE)=0,"",VLOOKUP($C19,'Test Sample Data'!$C$99:$M$194,9,FALSE)))</f>
        <v/>
      </c>
      <c r="L40" s="126" t="str">
        <f>IF($C19="","",IF(VLOOKUP($C19,'Test Sample Data'!$C$99:$M$194,10,FALSE)=0,"",VLOOKUP($C19,'Test Sample Data'!$C$99:$M$194,10,FALSE)))</f>
        <v/>
      </c>
      <c r="M40" s="126" t="str">
        <f>IF($C19="","",IF(VLOOKUP($C19,'Test Sample Data'!$C$99:$M$194,11,FALSE)=0,"",VLOOKUP($C19,'Test Sample Data'!$C$99:$M$194,11,FALSE)))</f>
        <v/>
      </c>
      <c r="N40" s="135" t="str">
        <f t="shared" si="4"/>
        <v/>
      </c>
      <c r="O40" s="30" t="str">
        <f>IF('Choose Housekeeping Genes'!C40=0,"",'Choose Housekeeping Genes'!C40)</f>
        <v/>
      </c>
      <c r="P40" s="126" t="str">
        <f>IF(C40="","",IF(VLOOKUP($C40,'Control Sample Data'!$C$99:$M$194,2,FALSE)=0,"",VLOOKUP($C40,'Control Sample Data'!$C$99:$M$194,2,FALSE)))</f>
        <v/>
      </c>
      <c r="Q40" s="126" t="str">
        <f>IF(C40="","",IF(VLOOKUP($C40,'Control Sample Data'!$C$99:$M$194,3,FALSE)=0,"",VLOOKUP($C40,'Control Sample Data'!$C$99:$M$194,3,FALSE)))</f>
        <v/>
      </c>
      <c r="R40" s="126" t="str">
        <f>IF(C40="","",IF(VLOOKUP($C40,'Control Sample Data'!$C$99:$M$194,4,FALSE)=0,"",VLOOKUP($C40,'Control Sample Data'!$C$99:$M$194,4,FALSE)))</f>
        <v/>
      </c>
      <c r="S40" s="126" t="str">
        <f>IF(C40="","",IF(VLOOKUP($C40,'Control Sample Data'!$C$99:$M$194,5,FALSE)=0,"",VLOOKUP($C40,'Control Sample Data'!$C$99:$M$194,5,FALSE)))</f>
        <v/>
      </c>
      <c r="T40" s="126" t="str">
        <f>IF(C40="","",IF(VLOOKUP($C40,'Control Sample Data'!$C$99:$M$194,6,FALSE)=0,"",VLOOKUP($C40,'Control Sample Data'!$C$99:$M$194,6,FALSE)))</f>
        <v/>
      </c>
      <c r="U40" s="126" t="str">
        <f>IF(C40="","",IF(VLOOKUP($C40,'Control Sample Data'!$C$99:$M$194,7,FALSE)=0,"",VLOOKUP($C40,'Control Sample Data'!$C$99:$M$194,7,FALSE)))</f>
        <v/>
      </c>
      <c r="V40" s="126" t="str">
        <f>IF(C40="","",IF(VLOOKUP($C40,'Control Sample Data'!$C$99:$M$194,8,FALSE)=0,"",VLOOKUP($C40,'Control Sample Data'!$C$99:$M$194,8,FALSE)))</f>
        <v/>
      </c>
      <c r="W40" s="126" t="str">
        <f>IF(C40="","",IF(VLOOKUP($C40,'Control Sample Data'!$C$99:$M$194,9,FALSE)=0,"",VLOOKUP($C40,'Control Sample Data'!$C$99:$M$194,9,FALSE)))</f>
        <v/>
      </c>
      <c r="X40" s="126" t="str">
        <f>IF(C40="","",IF(VLOOKUP($C40,'Control Sample Data'!$C$99:$M$194,10,FALSE)=0,"",VLOOKUP($C40,'Control Sample Data'!$C$99:$M$194,10,FALSE)))</f>
        <v/>
      </c>
      <c r="Y40" s="126" t="str">
        <f>IF(C40="","",IF(VLOOKUP($C40,'Control Sample Data'!$C$99:$M$194,11,FALSE)=0,"",VLOOKUP($C40,'Control Sample Data'!$C$99:$M$194,11,FALSE)))</f>
        <v/>
      </c>
    </row>
    <row r="41" spans="1:25" ht="15" customHeight="1">
      <c r="A41" s="123"/>
      <c r="B41" s="109" t="str">
        <f>IF(C20="","",VLOOKUP(C20,'Gene Table'!B$99:D$194,2,FALSE))</f>
        <v/>
      </c>
      <c r="C41" s="130" t="str">
        <f>IF('Choose Housekeeping Genes'!C20=0,"",'Choose Housekeeping Genes'!C20)</f>
        <v/>
      </c>
      <c r="D41" s="130" t="str">
        <f>IF($C20="","",IF(VLOOKUP($C20,'Test Sample Data'!$C$99:$M$194,2,FALSE)=0,"",VLOOKUP($C20,'Test Sample Data'!$C$99:$M$194,2,FALSE)))</f>
        <v/>
      </c>
      <c r="E41" s="130" t="str">
        <f>IF($C20="","",IF(VLOOKUP($C20,'Test Sample Data'!$C$99:$M$194,3,FALSE)=0,"",VLOOKUP($C20,'Test Sample Data'!$C$99:$M$194,3,FALSE)))</f>
        <v/>
      </c>
      <c r="F41" s="126" t="str">
        <f>IF($C20="","",IF(VLOOKUP($C20,'Test Sample Data'!$C$99:$M$194,4,FALSE)=0,"",VLOOKUP($C20,'Test Sample Data'!$C$99:$M$194,4,FALSE)))</f>
        <v/>
      </c>
      <c r="G41" s="126" t="str">
        <f>IF($C20="","",IF(VLOOKUP($C20,'Test Sample Data'!$C$99:$M$194,5,FALSE)=0,"",VLOOKUP($C20,'Test Sample Data'!$C$99:$M$194,5,FALSE)))</f>
        <v/>
      </c>
      <c r="H41" s="126" t="str">
        <f>IF($C20="","",IF(VLOOKUP($C20,'Test Sample Data'!$C$99:$M$194,6,FALSE)=0,"",VLOOKUP($C20,'Test Sample Data'!$C$99:$M$194,6,FALSE)))</f>
        <v/>
      </c>
      <c r="I41" s="126" t="str">
        <f>IF($C20="","",IF(VLOOKUP($C20,'Test Sample Data'!$C$99:$M$194,7,FALSE)=0,"",VLOOKUP($C20,'Test Sample Data'!$C$99:$M$194,7,FALSE)))</f>
        <v/>
      </c>
      <c r="J41" s="126" t="str">
        <f>IF($C20="","",IF(VLOOKUP($C20,'Test Sample Data'!$C$99:$M$194,8,FALSE)=0,"",VLOOKUP($C20,'Test Sample Data'!$C$99:$M$194,8,FALSE)))</f>
        <v/>
      </c>
      <c r="K41" s="126" t="str">
        <f>IF($C20="","",IF(VLOOKUP($C20,'Test Sample Data'!$C$99:$M$194,9,FALSE)=0,"",VLOOKUP($C20,'Test Sample Data'!$C$99:$M$194,9,FALSE)))</f>
        <v/>
      </c>
      <c r="L41" s="126" t="str">
        <f>IF($C20="","",IF(VLOOKUP($C20,'Test Sample Data'!$C$99:$M$194,10,FALSE)=0,"",VLOOKUP($C20,'Test Sample Data'!$C$99:$M$194,10,FALSE)))</f>
        <v/>
      </c>
      <c r="M41" s="126" t="str">
        <f>IF($C20="","",IF(VLOOKUP($C20,'Test Sample Data'!$C$99:$M$194,11,FALSE)=0,"",VLOOKUP($C20,'Test Sample Data'!$C$99:$M$194,11,FALSE)))</f>
        <v/>
      </c>
      <c r="N41" s="135" t="str">
        <f t="shared" si="4"/>
        <v/>
      </c>
      <c r="O41" s="30" t="str">
        <f>IF('Choose Housekeeping Genes'!C41=0,"",'Choose Housekeeping Genes'!C41)</f>
        <v/>
      </c>
      <c r="P41" s="126" t="str">
        <f>IF(C41="","",IF(VLOOKUP($C41,'Control Sample Data'!$C$99:$M$194,2,FALSE)=0,"",VLOOKUP($C41,'Control Sample Data'!$C$99:$M$194,2,FALSE)))</f>
        <v/>
      </c>
      <c r="Q41" s="126" t="str">
        <f>IF(C41="","",IF(VLOOKUP($C41,'Control Sample Data'!$C$99:$M$194,3,FALSE)=0,"",VLOOKUP($C41,'Control Sample Data'!$C$99:$M$194,3,FALSE)))</f>
        <v/>
      </c>
      <c r="R41" s="126" t="str">
        <f>IF(C41="","",IF(VLOOKUP($C41,'Control Sample Data'!$C$99:$M$194,4,FALSE)=0,"",VLOOKUP($C41,'Control Sample Data'!$C$99:$M$194,4,FALSE)))</f>
        <v/>
      </c>
      <c r="S41" s="126" t="str">
        <f>IF(C41="","",IF(VLOOKUP($C41,'Control Sample Data'!$C$99:$M$194,5,FALSE)=0,"",VLOOKUP($C41,'Control Sample Data'!$C$99:$M$194,5,FALSE)))</f>
        <v/>
      </c>
      <c r="T41" s="126" t="str">
        <f>IF(C41="","",IF(VLOOKUP($C41,'Control Sample Data'!$C$99:$M$194,6,FALSE)=0,"",VLOOKUP($C41,'Control Sample Data'!$C$99:$M$194,6,FALSE)))</f>
        <v/>
      </c>
      <c r="U41" s="126" t="str">
        <f>IF(C41="","",IF(VLOOKUP($C41,'Control Sample Data'!$C$99:$M$194,7,FALSE)=0,"",VLOOKUP($C41,'Control Sample Data'!$C$99:$M$194,7,FALSE)))</f>
        <v/>
      </c>
      <c r="V41" s="126" t="str">
        <f>IF(C41="","",IF(VLOOKUP($C41,'Control Sample Data'!$C$99:$M$194,8,FALSE)=0,"",VLOOKUP($C41,'Control Sample Data'!$C$99:$M$194,8,FALSE)))</f>
        <v/>
      </c>
      <c r="W41" s="126" t="str">
        <f>IF(C41="","",IF(VLOOKUP($C41,'Control Sample Data'!$C$99:$M$194,9,FALSE)=0,"",VLOOKUP($C41,'Control Sample Data'!$C$99:$M$194,9,FALSE)))</f>
        <v/>
      </c>
      <c r="X41" s="126" t="str">
        <f>IF(C41="","",IF(VLOOKUP($C41,'Control Sample Data'!$C$99:$M$194,10,FALSE)=0,"",VLOOKUP($C41,'Control Sample Data'!$C$99:$M$194,10,FALSE)))</f>
        <v/>
      </c>
      <c r="Y41" s="126" t="str">
        <f>IF(C41="","",IF(VLOOKUP($C41,'Control Sample Data'!$C$99:$M$194,11,FALSE)=0,"",VLOOKUP($C41,'Control Sample Data'!$C$99:$M$194,11,FALSE)))</f>
        <v/>
      </c>
    </row>
    <row r="42" spans="1:25" ht="15" customHeight="1">
      <c r="A42" s="123"/>
      <c r="B42" s="109" t="str">
        <f>IF(C21="","",VLOOKUP(C21,'Gene Table'!B$99:D$194,2,FALSE))</f>
        <v/>
      </c>
      <c r="C42" s="130" t="str">
        <f>IF('Choose Housekeeping Genes'!C21=0,"",'Choose Housekeeping Genes'!C21)</f>
        <v/>
      </c>
      <c r="D42" s="130" t="str">
        <f>IF($C21="","",IF(VLOOKUP($C21,'Test Sample Data'!$C$99:$M$194,2,FALSE)=0,"",VLOOKUP($C21,'Test Sample Data'!$C$99:$M$194,2,FALSE)))</f>
        <v/>
      </c>
      <c r="E42" s="130" t="str">
        <f>IF($C21="","",IF(VLOOKUP($C21,'Test Sample Data'!$C$99:$M$194,3,FALSE)=0,"",VLOOKUP($C21,'Test Sample Data'!$C$99:$M$194,3,FALSE)))</f>
        <v/>
      </c>
      <c r="F42" s="126" t="str">
        <f>IF($C21="","",IF(VLOOKUP($C21,'Test Sample Data'!$C$99:$M$194,4,FALSE)=0,"",VLOOKUP($C21,'Test Sample Data'!$C$99:$M$194,4,FALSE)))</f>
        <v/>
      </c>
      <c r="G42" s="126" t="str">
        <f>IF($C21="","",IF(VLOOKUP($C21,'Test Sample Data'!$C$99:$M$194,5,FALSE)=0,"",VLOOKUP($C21,'Test Sample Data'!$C$99:$M$194,5,FALSE)))</f>
        <v/>
      </c>
      <c r="H42" s="126" t="str">
        <f>IF($C21="","",IF(VLOOKUP($C21,'Test Sample Data'!$C$99:$M$194,6,FALSE)=0,"",VLOOKUP($C21,'Test Sample Data'!$C$99:$M$194,6,FALSE)))</f>
        <v/>
      </c>
      <c r="I42" s="126" t="str">
        <f>IF($C21="","",IF(VLOOKUP($C21,'Test Sample Data'!$C$99:$M$194,7,FALSE)=0,"",VLOOKUP($C21,'Test Sample Data'!$C$99:$M$194,7,FALSE)))</f>
        <v/>
      </c>
      <c r="J42" s="126" t="str">
        <f>IF($C21="","",IF(VLOOKUP($C21,'Test Sample Data'!$C$99:$M$194,8,FALSE)=0,"",VLOOKUP($C21,'Test Sample Data'!$C$99:$M$194,8,FALSE)))</f>
        <v/>
      </c>
      <c r="K42" s="126" t="str">
        <f>IF($C21="","",IF(VLOOKUP($C21,'Test Sample Data'!$C$99:$M$194,9,FALSE)=0,"",VLOOKUP($C21,'Test Sample Data'!$C$99:$M$194,9,FALSE)))</f>
        <v/>
      </c>
      <c r="L42" s="126" t="str">
        <f>IF($C21="","",IF(VLOOKUP($C21,'Test Sample Data'!$C$99:$M$194,10,FALSE)=0,"",VLOOKUP($C21,'Test Sample Data'!$C$99:$M$194,10,FALSE)))</f>
        <v/>
      </c>
      <c r="M42" s="126" t="str">
        <f>IF($C21="","",IF(VLOOKUP($C21,'Test Sample Data'!$C$99:$M$194,11,FALSE)=0,"",VLOOKUP($C21,'Test Sample Data'!$C$99:$M$194,11,FALSE)))</f>
        <v/>
      </c>
      <c r="N42" s="135" t="str">
        <f t="shared" si="4"/>
        <v/>
      </c>
      <c r="O42" s="30" t="str">
        <f>IF('Choose Housekeeping Genes'!C42=0,"",'Choose Housekeeping Genes'!C42)</f>
        <v/>
      </c>
      <c r="P42" s="126" t="str">
        <f>IF(C42="","",IF(VLOOKUP($C42,'Control Sample Data'!$C$99:$M$194,2,FALSE)=0,"",VLOOKUP($C42,'Control Sample Data'!$C$99:$M$194,2,FALSE)))</f>
        <v/>
      </c>
      <c r="Q42" s="126" t="str">
        <f>IF(C42="","",IF(VLOOKUP($C42,'Control Sample Data'!$C$99:$M$194,3,FALSE)=0,"",VLOOKUP($C42,'Control Sample Data'!$C$99:$M$194,3,FALSE)))</f>
        <v/>
      </c>
      <c r="R42" s="126" t="str">
        <f>IF(C42="","",IF(VLOOKUP($C42,'Control Sample Data'!$C$99:$M$194,4,FALSE)=0,"",VLOOKUP($C42,'Control Sample Data'!$C$99:$M$194,4,FALSE)))</f>
        <v/>
      </c>
      <c r="S42" s="126" t="str">
        <f>IF(C42="","",IF(VLOOKUP($C42,'Control Sample Data'!$C$99:$M$194,5,FALSE)=0,"",VLOOKUP($C42,'Control Sample Data'!$C$99:$M$194,5,FALSE)))</f>
        <v/>
      </c>
      <c r="T42" s="126" t="str">
        <f>IF(C42="","",IF(VLOOKUP($C42,'Control Sample Data'!$C$99:$M$194,6,FALSE)=0,"",VLOOKUP($C42,'Control Sample Data'!$C$99:$M$194,6,FALSE)))</f>
        <v/>
      </c>
      <c r="U42" s="126" t="str">
        <f>IF(C42="","",IF(VLOOKUP($C42,'Control Sample Data'!$C$99:$M$194,7,FALSE)=0,"",VLOOKUP($C42,'Control Sample Data'!$C$99:$M$194,7,FALSE)))</f>
        <v/>
      </c>
      <c r="V42" s="126" t="str">
        <f>IF(C42="","",IF(VLOOKUP($C42,'Control Sample Data'!$C$99:$M$194,8,FALSE)=0,"",VLOOKUP($C42,'Control Sample Data'!$C$99:$M$194,8,FALSE)))</f>
        <v/>
      </c>
      <c r="W42" s="126" t="str">
        <f>IF(C42="","",IF(VLOOKUP($C42,'Control Sample Data'!$C$99:$M$194,9,FALSE)=0,"",VLOOKUP($C42,'Control Sample Data'!$C$99:$M$194,9,FALSE)))</f>
        <v/>
      </c>
      <c r="X42" s="126" t="str">
        <f>IF(C42="","",IF(VLOOKUP($C42,'Control Sample Data'!$C$99:$M$194,10,FALSE)=0,"",VLOOKUP($C42,'Control Sample Data'!$C$99:$M$194,10,FALSE)))</f>
        <v/>
      </c>
      <c r="Y42" s="126" t="str">
        <f>IF(C42="","",IF(VLOOKUP($C42,'Control Sample Data'!$C$99:$M$194,11,FALSE)=0,"",VLOOKUP($C42,'Control Sample Data'!$C$99:$M$194,11,FALSE)))</f>
        <v/>
      </c>
    </row>
    <row r="43" spans="1:25" ht="15" customHeight="1">
      <c r="A43" s="123"/>
      <c r="B43" s="109" t="str">
        <f>IF(C22="","",VLOOKUP(C22,'Gene Table'!B$99:D$194,2,FALSE))</f>
        <v/>
      </c>
      <c r="C43" s="130" t="str">
        <f>IF('Choose Housekeeping Genes'!C22=0,"",'Choose Housekeeping Genes'!C22)</f>
        <v/>
      </c>
      <c r="D43" s="130" t="str">
        <f>IF($C22="","",IF(VLOOKUP($C22,'Test Sample Data'!$C$99:$M$194,2,FALSE)=0,"",VLOOKUP($C22,'Test Sample Data'!$C$99:$M$194,2,FALSE)))</f>
        <v/>
      </c>
      <c r="E43" s="130" t="str">
        <f>IF($C22="","",IF(VLOOKUP($C22,'Test Sample Data'!$C$99:$M$194,3,FALSE)=0,"",VLOOKUP($C22,'Test Sample Data'!$C$99:$M$194,3,FALSE)))</f>
        <v/>
      </c>
      <c r="F43" s="131" t="str">
        <f>IF($C22="","",IF(VLOOKUP($C22,'Test Sample Data'!$C$99:$M$194,4,FALSE)=0,"",VLOOKUP($C22,'Test Sample Data'!$C$99:$M$194,4,FALSE)))</f>
        <v/>
      </c>
      <c r="G43" s="131" t="str">
        <f>IF($C22="","",IF(VLOOKUP($C22,'Test Sample Data'!$C$99:$M$194,5,FALSE)=0,"",VLOOKUP($C22,'Test Sample Data'!$C$99:$M$194,5,FALSE)))</f>
        <v/>
      </c>
      <c r="H43" s="131" t="str">
        <f>IF($C22="","",IF(VLOOKUP($C22,'Test Sample Data'!$C$99:$M$194,6,FALSE)=0,"",VLOOKUP($C22,'Test Sample Data'!$C$99:$M$194,6,FALSE)))</f>
        <v/>
      </c>
      <c r="I43" s="131" t="str">
        <f>IF($C22="","",IF(VLOOKUP($C22,'Test Sample Data'!$C$99:$M$194,7,FALSE)=0,"",VLOOKUP($C22,'Test Sample Data'!$C$99:$M$194,7,FALSE)))</f>
        <v/>
      </c>
      <c r="J43" s="131" t="str">
        <f>IF($C22="","",IF(VLOOKUP($C22,'Test Sample Data'!$C$99:$M$194,8,FALSE)=0,"",VLOOKUP($C22,'Test Sample Data'!$C$99:$M$194,8,FALSE)))</f>
        <v/>
      </c>
      <c r="K43" s="131" t="str">
        <f>IF($C22="","",IF(VLOOKUP($C22,'Test Sample Data'!$C$99:$M$194,9,FALSE)=0,"",VLOOKUP($C22,'Test Sample Data'!$C$99:$M$194,9,FALSE)))</f>
        <v/>
      </c>
      <c r="L43" s="131" t="str">
        <f>IF($C22="","",IF(VLOOKUP($C22,'Test Sample Data'!$C$99:$M$194,10,FALSE)=0,"",VLOOKUP($C22,'Test Sample Data'!$C$99:$M$194,10,FALSE)))</f>
        <v/>
      </c>
      <c r="M43" s="126" t="str">
        <f>IF($C22="","",IF(VLOOKUP($C22,'Test Sample Data'!$C$99:$M$194,11,FALSE)=0,"",VLOOKUP($C22,'Test Sample Data'!$C$99:$M$194,11,FALSE)))</f>
        <v/>
      </c>
      <c r="N43" s="135" t="str">
        <f t="shared" si="4"/>
        <v/>
      </c>
      <c r="O43" s="30" t="str">
        <f>IF('Choose Housekeeping Genes'!C43=0,"",'Choose Housekeeping Genes'!C43)</f>
        <v/>
      </c>
      <c r="P43" s="126" t="str">
        <f>IF(C43="","",IF(VLOOKUP($C43,'Control Sample Data'!$C$99:$M$194,2,FALSE)=0,"",VLOOKUP($C43,'Control Sample Data'!$C$99:$M$194,2,FALSE)))</f>
        <v/>
      </c>
      <c r="Q43" s="126" t="str">
        <f>IF(C43="","",IF(VLOOKUP($C43,'Control Sample Data'!$C$99:$M$194,3,FALSE)=0,"",VLOOKUP($C43,'Control Sample Data'!$C$99:$M$194,3,FALSE)))</f>
        <v/>
      </c>
      <c r="R43" s="126" t="str">
        <f>IF(C43="","",IF(VLOOKUP($C43,'Control Sample Data'!$C$99:$M$194,4,FALSE)=0,"",VLOOKUP($C43,'Control Sample Data'!$C$99:$M$194,4,FALSE)))</f>
        <v/>
      </c>
      <c r="S43" s="126" t="str">
        <f>IF(C43="","",IF(VLOOKUP($C43,'Control Sample Data'!$C$99:$M$194,5,FALSE)=0,"",VLOOKUP($C43,'Control Sample Data'!$C$99:$M$194,5,FALSE)))</f>
        <v/>
      </c>
      <c r="T43" s="126" t="str">
        <f>IF(C43="","",IF(VLOOKUP($C43,'Control Sample Data'!$C$99:$M$194,6,FALSE)=0,"",VLOOKUP($C43,'Control Sample Data'!$C$99:$M$194,6,FALSE)))</f>
        <v/>
      </c>
      <c r="U43" s="126" t="str">
        <f>IF(C43="","",IF(VLOOKUP($C43,'Control Sample Data'!$C$99:$M$194,7,FALSE)=0,"",VLOOKUP($C43,'Control Sample Data'!$C$99:$M$194,7,FALSE)))</f>
        <v/>
      </c>
      <c r="V43" s="126" t="str">
        <f>IF(C43="","",IF(VLOOKUP($C43,'Control Sample Data'!$C$99:$M$194,8,FALSE)=0,"",VLOOKUP($C43,'Control Sample Data'!$C$99:$M$194,8,FALSE)))</f>
        <v/>
      </c>
      <c r="W43" s="126" t="str">
        <f>IF(C43="","",IF(VLOOKUP($C43,'Control Sample Data'!$C$99:$M$194,9,FALSE)=0,"",VLOOKUP($C43,'Control Sample Data'!$C$99:$M$194,9,FALSE)))</f>
        <v/>
      </c>
      <c r="X43" s="126" t="str">
        <f>IF(C43="","",IF(VLOOKUP($C43,'Control Sample Data'!$C$99:$M$194,10,FALSE)=0,"",VLOOKUP($C43,'Control Sample Data'!$C$99:$M$194,10,FALSE)))</f>
        <v/>
      </c>
      <c r="Y43" s="126" t="str">
        <f>IF(C43="","",IF(VLOOKUP($C43,'Control Sample Data'!$C$99:$M$194,11,FALSE)=0,"",VLOOKUP($C43,'Control Sample Data'!$C$99:$M$194,11,FALSE)))</f>
        <v/>
      </c>
    </row>
    <row r="44" spans="1:25" ht="15" customHeight="1">
      <c r="A44" s="123"/>
      <c r="B44" s="132" t="s">
        <v>654</v>
      </c>
      <c r="C44" s="128"/>
      <c r="D44" s="129" t="str">
        <f>IF(ISERROR(AVERAGE(D24:D43)),"",AVERAGE(D24:D43))</f>
        <v/>
      </c>
      <c r="E44" s="129" t="str">
        <f aca="true" t="shared" si="5" ref="E44:M44">IF(ISERROR(AVERAGE(E24:E43)),"",AVERAGE(E24:E43))</f>
        <v/>
      </c>
      <c r="F44" s="129" t="str">
        <f t="shared" si="5"/>
        <v/>
      </c>
      <c r="G44" s="129" t="str">
        <f t="shared" si="5"/>
        <v/>
      </c>
      <c r="H44" s="129" t="str">
        <f t="shared" si="5"/>
        <v/>
      </c>
      <c r="I44" s="129" t="str">
        <f t="shared" si="5"/>
        <v/>
      </c>
      <c r="J44" s="129" t="str">
        <f t="shared" si="5"/>
        <v/>
      </c>
      <c r="K44" s="129" t="str">
        <f t="shared" si="5"/>
        <v/>
      </c>
      <c r="L44" s="129" t="str">
        <f t="shared" si="5"/>
        <v/>
      </c>
      <c r="M44" s="136" t="str">
        <f t="shared" si="5"/>
        <v/>
      </c>
      <c r="N44" s="132" t="s">
        <v>654</v>
      </c>
      <c r="O44" s="128"/>
      <c r="P44" s="129" t="str">
        <f>IF(ISERROR(AVERAGE(P24:P43)),"",AVERAGE(P24:P43))</f>
        <v/>
      </c>
      <c r="Q44" s="129" t="str">
        <f aca="true" t="shared" si="6" ref="Q44:Y44">IF(ISERROR(AVERAGE(Q24:Q43)),"",AVERAGE(Q24:Q43))</f>
        <v/>
      </c>
      <c r="R44" s="129" t="str">
        <f t="shared" si="6"/>
        <v/>
      </c>
      <c r="S44" s="129" t="str">
        <f t="shared" si="6"/>
        <v/>
      </c>
      <c r="T44" s="129" t="str">
        <f t="shared" si="6"/>
        <v/>
      </c>
      <c r="U44" s="129" t="str">
        <f t="shared" si="6"/>
        <v/>
      </c>
      <c r="V44" s="129" t="str">
        <f t="shared" si="6"/>
        <v/>
      </c>
      <c r="W44" s="129" t="str">
        <f t="shared" si="6"/>
        <v/>
      </c>
      <c r="X44" s="129" t="str">
        <f t="shared" si="6"/>
        <v/>
      </c>
      <c r="Y44" s="136" t="str">
        <f t="shared" si="6"/>
        <v/>
      </c>
    </row>
    <row r="120" ht="15" customHeight="1">
      <c r="A120" s="139"/>
    </row>
    <row r="121" ht="15" customHeight="1">
      <c r="A121" s="139"/>
    </row>
    <row r="122" ht="15" customHeight="1">
      <c r="A122" s="139"/>
    </row>
    <row r="123" ht="15" customHeight="1">
      <c r="A123" s="139"/>
    </row>
    <row r="124" ht="15" customHeight="1">
      <c r="A124" s="139"/>
    </row>
    <row r="125" ht="15" customHeight="1">
      <c r="A125" s="139"/>
    </row>
    <row r="126" ht="15" customHeight="1">
      <c r="A126" s="139"/>
    </row>
    <row r="127" ht="15" customHeight="1">
      <c r="A127" s="139"/>
    </row>
    <row r="128" ht="15" customHeight="1">
      <c r="A128" s="139"/>
    </row>
    <row r="129" ht="15" customHeight="1">
      <c r="A129" s="139"/>
    </row>
    <row r="130" ht="15" customHeight="1">
      <c r="A130" s="139"/>
    </row>
    <row r="131" ht="15" customHeight="1">
      <c r="A131" s="139"/>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86"/>
  <sheetViews>
    <sheetView workbookViewId="0" topLeftCell="A1">
      <pane ySplit="2" topLeftCell="A3" activePane="bottomLeft" state="frozen"/>
      <selection pane="bottomLeft" activeCell="A89" sqref="A89"/>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3" t="s">
        <v>655</v>
      </c>
      <c r="B1" s="94"/>
      <c r="C1" s="94"/>
      <c r="D1" s="94"/>
      <c r="E1" s="94"/>
      <c r="F1" s="94"/>
      <c r="G1" s="94"/>
      <c r="H1" s="95"/>
      <c r="I1" s="29" t="s">
        <v>656</v>
      </c>
      <c r="J1" s="42"/>
      <c r="K1" s="42"/>
      <c r="L1" s="109" t="str">
        <f>Results!F2</f>
        <v>Test Sample</v>
      </c>
      <c r="M1" s="23"/>
    </row>
    <row r="2" spans="1:13" s="59" customFormat="1" ht="15" customHeight="1">
      <c r="A2" s="96" t="s">
        <v>657</v>
      </c>
      <c r="B2" s="97"/>
      <c r="C2" s="97" t="str">
        <f>'Gene Table'!D1</f>
        <v>QM017</v>
      </c>
      <c r="D2" s="98"/>
      <c r="E2" s="99"/>
      <c r="F2" s="100"/>
      <c r="G2" s="100"/>
      <c r="H2" s="101"/>
      <c r="I2" s="29" t="s">
        <v>658</v>
      </c>
      <c r="J2" s="42"/>
      <c r="K2" s="42"/>
      <c r="L2" s="109" t="str">
        <f>Results!G2</f>
        <v>Control Sample</v>
      </c>
      <c r="M2" s="109"/>
    </row>
    <row r="3" spans="1:13" s="59" customFormat="1" ht="15" customHeight="1">
      <c r="A3" s="102"/>
      <c r="B3" s="103"/>
      <c r="C3" s="103"/>
      <c r="D3" s="103"/>
      <c r="E3" s="103"/>
      <c r="F3" s="103"/>
      <c r="G3" s="103"/>
      <c r="H3" s="103"/>
      <c r="I3" s="103"/>
      <c r="J3" s="103"/>
      <c r="K3" s="103"/>
      <c r="L3" s="103"/>
      <c r="M3" s="110"/>
    </row>
    <row r="4" spans="1:13" s="59" customFormat="1" ht="15" customHeight="1">
      <c r="A4" s="102"/>
      <c r="B4" s="103"/>
      <c r="C4" s="103"/>
      <c r="D4" s="103"/>
      <c r="E4" s="103"/>
      <c r="F4" s="103"/>
      <c r="G4" s="103"/>
      <c r="H4" s="103"/>
      <c r="I4" s="103"/>
      <c r="J4" s="103"/>
      <c r="K4" s="103"/>
      <c r="L4" s="103"/>
      <c r="M4" s="110"/>
    </row>
    <row r="5" spans="1:18" s="59" customFormat="1" ht="15" customHeight="1">
      <c r="A5" s="96" t="str">
        <f>'Gene Table'!A3</f>
        <v>Plate 1</v>
      </c>
      <c r="B5" s="94"/>
      <c r="C5" s="94"/>
      <c r="D5" s="94"/>
      <c r="E5" s="94"/>
      <c r="F5" s="94"/>
      <c r="G5" s="94"/>
      <c r="H5" s="94"/>
      <c r="I5" s="94"/>
      <c r="J5" s="94"/>
      <c r="K5" s="94"/>
      <c r="L5" s="94"/>
      <c r="M5" s="95"/>
      <c r="N5" s="111"/>
      <c r="O5" s="111"/>
      <c r="P5" s="111"/>
      <c r="Q5" s="111"/>
      <c r="R5" s="111"/>
    </row>
    <row r="6" spans="1:13" ht="15" customHeight="1">
      <c r="A6" s="104" t="s">
        <v>659</v>
      </c>
      <c r="B6" s="94"/>
      <c r="C6" s="94"/>
      <c r="D6" s="94"/>
      <c r="E6" s="94"/>
      <c r="F6" s="94"/>
      <c r="G6" s="94"/>
      <c r="H6" s="94"/>
      <c r="I6" s="94"/>
      <c r="J6" s="94"/>
      <c r="K6" s="94"/>
      <c r="L6" s="94"/>
      <c r="M6" s="95"/>
    </row>
    <row r="7" spans="1:13" ht="15" customHeight="1">
      <c r="A7" s="61" t="str">
        <f>L1</f>
        <v>Test Sample</v>
      </c>
      <c r="B7" s="61"/>
      <c r="C7" s="61"/>
      <c r="D7" s="61"/>
      <c r="E7" s="61"/>
      <c r="F7" s="61"/>
      <c r="G7" s="61"/>
      <c r="H7" s="61"/>
      <c r="I7" s="61"/>
      <c r="J7" s="61"/>
      <c r="K7" s="61"/>
      <c r="L7" s="61"/>
      <c r="M7" s="61"/>
    </row>
    <row r="8" spans="1:13" ht="15" customHeight="1">
      <c r="A8" s="61" t="s">
        <v>632</v>
      </c>
      <c r="B8" s="61" t="s">
        <v>637</v>
      </c>
      <c r="C8" s="61" t="s">
        <v>638</v>
      </c>
      <c r="D8" s="61" t="s">
        <v>639</v>
      </c>
      <c r="E8" s="61" t="s">
        <v>640</v>
      </c>
      <c r="F8" s="61" t="s">
        <v>641</v>
      </c>
      <c r="G8" s="61" t="s">
        <v>642</v>
      </c>
      <c r="H8" s="61" t="s">
        <v>643</v>
      </c>
      <c r="I8" s="61" t="s">
        <v>644</v>
      </c>
      <c r="J8" s="61" t="s">
        <v>645</v>
      </c>
      <c r="K8" s="61" t="s">
        <v>646</v>
      </c>
      <c r="L8" s="72" t="s">
        <v>660</v>
      </c>
      <c r="M8" s="112" t="s">
        <v>661</v>
      </c>
    </row>
    <row r="9" spans="1:13" ht="15" customHeight="1">
      <c r="A9" s="61" t="s">
        <v>662</v>
      </c>
      <c r="B9" s="105" t="str">
        <f>IF(ISERROR(AVERAGE(Calculations!D98:D99)),"",AVERAGE(Calculations!D98:D99))</f>
        <v/>
      </c>
      <c r="C9" s="105" t="str">
        <f>IF(ISERROR(AVERAGE(Calculations!E98:E99)),"",AVERAGE(Calculations!E98:E99))</f>
        <v/>
      </c>
      <c r="D9" s="105" t="str">
        <f>IF(ISERROR(AVERAGE(Calculations!F98:F99)),"",AVERAGE(Calculations!F98:F99))</f>
        <v/>
      </c>
      <c r="E9" s="105" t="str">
        <f>IF(ISERROR(AVERAGE(Calculations!G98:G99)),"",AVERAGE(Calculations!G98:G99))</f>
        <v/>
      </c>
      <c r="F9" s="105" t="str">
        <f>IF(ISERROR(AVERAGE(Calculations!H98:H99)),"",AVERAGE(Calculations!H98:H99))</f>
        <v/>
      </c>
      <c r="G9" s="105" t="str">
        <f>IF(ISERROR(AVERAGE(Calculations!I98:I99)),"",AVERAGE(Calculations!I98:I99))</f>
        <v/>
      </c>
      <c r="H9" s="105" t="str">
        <f>IF(ISERROR(AVERAGE(Calculations!J98:J99)),"",AVERAGE(Calculations!J98:J99))</f>
        <v/>
      </c>
      <c r="I9" s="105" t="str">
        <f>IF(ISERROR(AVERAGE(Calculations!K98:K99)),"",AVERAGE(Calculations!K98:K99))</f>
        <v/>
      </c>
      <c r="J9" s="105" t="str">
        <f>IF(ISERROR(AVERAGE(Calculations!L98:L99)),"",AVERAGE(Calculations!L98:L99))</f>
        <v/>
      </c>
      <c r="K9" s="105" t="str">
        <f>IF(ISERROR(AVERAGE(Calculations!M98:M99)),"",AVERAGE(Calculations!M98:M99))</f>
        <v/>
      </c>
      <c r="L9" s="113" t="e">
        <f>AVERAGE(B9:K9)</f>
        <v>#DIV/0!</v>
      </c>
      <c r="M9" s="113" t="e">
        <f>STDEV(B9:K9)</f>
        <v>#DIV/0!</v>
      </c>
    </row>
    <row r="10" spans="1:13" ht="15" customHeight="1">
      <c r="A10" s="72" t="s">
        <v>663</v>
      </c>
      <c r="B10" s="105" t="str">
        <f>IF(ISERROR(STDEV(Calculations!D98:D99)),"",STDEV(Calculations!D98:D99))</f>
        <v/>
      </c>
      <c r="C10" s="105" t="str">
        <f>IF(ISERROR(STDEV(Calculations!E98:E99)),"",STDEV(Calculations!E98:E99))</f>
        <v/>
      </c>
      <c r="D10" s="105" t="str">
        <f>IF(ISERROR(STDEV(Calculations!F98:F99)),"",STDEV(Calculations!F98:F99))</f>
        <v/>
      </c>
      <c r="E10" s="105" t="str">
        <f>IF(ISERROR(STDEV(Calculations!G98:G99)),"",STDEV(Calculations!G98:G99))</f>
        <v/>
      </c>
      <c r="F10" s="105" t="str">
        <f>IF(ISERROR(STDEV(Calculations!H98:H99)),"",STDEV(Calculations!H98:H99))</f>
        <v/>
      </c>
      <c r="G10" s="105" t="str">
        <f>IF(ISERROR(STDEV(Calculations!I98:I99)),"",STDEV(Calculations!I98:I99))</f>
        <v/>
      </c>
      <c r="H10" s="105" t="str">
        <f>IF(ISERROR(STDEV(Calculations!J98:J99)),"",STDEV(Calculations!J98:J99))</f>
        <v/>
      </c>
      <c r="I10" s="105" t="str">
        <f>IF(ISERROR(STDEV(Calculations!K98:K99)),"",STDEV(Calculations!K98:K99))</f>
        <v/>
      </c>
      <c r="J10" s="105" t="str">
        <f>IF(ISERROR(STDEV(Calculations!L98:L99)),"",STDEV(Calculations!L98:L99))</f>
        <v/>
      </c>
      <c r="K10" s="105" t="str">
        <f>IF(ISERROR(STDEV(Calculations!M98:M99)),"",STDEV(Calculations!M98:M99))</f>
        <v/>
      </c>
      <c r="L10" s="113" t="e">
        <f>AVERAGE(B10:K10)</f>
        <v>#DIV/0!</v>
      </c>
      <c r="M10" s="113" t="s">
        <v>664</v>
      </c>
    </row>
    <row r="11" spans="1:13" ht="15" customHeight="1">
      <c r="A11" s="61" t="s">
        <v>665</v>
      </c>
      <c r="B11" s="105" t="str">
        <f>IF(ISERROR(AVERAGE(Calculations!D96:D97)),"",AVERAGE(Calculations!D96:D97))</f>
        <v/>
      </c>
      <c r="C11" s="105" t="str">
        <f>IF(ISERROR(AVERAGE(Calculations!E96:E97)),"",AVERAGE(Calculations!E96:E97))</f>
        <v/>
      </c>
      <c r="D11" s="105" t="str">
        <f>IF(ISERROR(AVERAGE(Calculations!F96:F97)),"",AVERAGE(Calculations!F96:F97))</f>
        <v/>
      </c>
      <c r="E11" s="105" t="str">
        <f>IF(ISERROR(AVERAGE(Calculations!G96:G97)),"",AVERAGE(Calculations!G96:G97))</f>
        <v/>
      </c>
      <c r="F11" s="105" t="str">
        <f>IF(ISERROR(AVERAGE(Calculations!H96:H97)),"",AVERAGE(Calculations!H96:H97))</f>
        <v/>
      </c>
      <c r="G11" s="105" t="str">
        <f>IF(ISERROR(AVERAGE(Calculations!I96:I97)),"",AVERAGE(Calculations!I96:I97))</f>
        <v/>
      </c>
      <c r="H11" s="105" t="str">
        <f>IF(ISERROR(AVERAGE(Calculations!J96:J97)),"",AVERAGE(Calculations!J96:J97))</f>
        <v/>
      </c>
      <c r="I11" s="105" t="str">
        <f>IF(ISERROR(AVERAGE(Calculations!K96:K97)),"",AVERAGE(Calculations!K96:K97))</f>
        <v/>
      </c>
      <c r="J11" s="105" t="str">
        <f>IF(ISERROR(AVERAGE(Calculations!L96:L97)),"",AVERAGE(Calculations!L96:L97))</f>
        <v/>
      </c>
      <c r="K11" s="105" t="str">
        <f>IF(ISERROR(AVERAGE(Calculations!M96:M97)),"",AVERAGE(Calculations!M96:M97))</f>
        <v/>
      </c>
      <c r="L11" s="113" t="e">
        <f>AVERAGE(B11:K11)</f>
        <v>#DIV/0!</v>
      </c>
      <c r="M11" s="113" t="e">
        <f>STDEV(B11:K11)</f>
        <v>#DIV/0!</v>
      </c>
    </row>
    <row r="12" spans="1:13" ht="15" customHeight="1">
      <c r="A12" s="72" t="s">
        <v>666</v>
      </c>
      <c r="B12" s="105" t="str">
        <f>IF(ISERROR(STDEV(Calculations!D96:D97)),"",STDEV(Calculations!D96:D97))</f>
        <v/>
      </c>
      <c r="C12" s="105" t="str">
        <f>IF(ISERROR(STDEV(Calculations!E96:E97)),"",STDEV(Calculations!E96:E97))</f>
        <v/>
      </c>
      <c r="D12" s="105" t="str">
        <f>IF(ISERROR(STDEV(Calculations!F96:F97)),"",STDEV(Calculations!F96:F97))</f>
        <v/>
      </c>
      <c r="E12" s="105" t="str">
        <f>IF(ISERROR(STDEV(Calculations!G96:G97)),"",STDEV(Calculations!G96:G97))</f>
        <v/>
      </c>
      <c r="F12" s="105" t="str">
        <f>IF(ISERROR(STDEV(Calculations!H96:H97)),"",STDEV(Calculations!H96:H97))</f>
        <v/>
      </c>
      <c r="G12" s="105" t="str">
        <f>IF(ISERROR(STDEV(Calculations!I96:I97)),"",STDEV(Calculations!I96:I97))</f>
        <v/>
      </c>
      <c r="H12" s="105" t="str">
        <f>IF(ISERROR(STDEV(Calculations!J96:J97)),"",STDEV(Calculations!J96:J97))</f>
        <v/>
      </c>
      <c r="I12" s="105" t="str">
        <f>IF(ISERROR(STDEV(Calculations!K96:K97)),"",STDEV(Calculations!K96:K97))</f>
        <v/>
      </c>
      <c r="J12" s="105" t="str">
        <f>IF(ISERROR(STDEV(Calculations!L96:L97)),"",STDEV(Calculations!L96:L97))</f>
        <v/>
      </c>
      <c r="K12" s="105" t="str">
        <f>IF(ISERROR(STDEV(Calculations!M96:M97)),"",STDEV(Calculations!M96:M97))</f>
        <v/>
      </c>
      <c r="L12" s="113" t="e">
        <f>AVERAGE(B12:K12)</f>
        <v>#DIV/0!</v>
      </c>
      <c r="M12" s="113" t="s">
        <v>664</v>
      </c>
    </row>
    <row r="13" spans="1:13" ht="15" customHeight="1">
      <c r="A13" s="56" t="str">
        <f>L2</f>
        <v>Control Sample</v>
      </c>
      <c r="B13" s="57"/>
      <c r="C13" s="57"/>
      <c r="D13" s="57"/>
      <c r="E13" s="57"/>
      <c r="F13" s="57"/>
      <c r="G13" s="57"/>
      <c r="H13" s="57"/>
      <c r="I13" s="57"/>
      <c r="J13" s="57"/>
      <c r="K13" s="57"/>
      <c r="L13" s="57"/>
      <c r="M13" s="58"/>
    </row>
    <row r="14" spans="1:13" ht="15" customHeight="1">
      <c r="A14" s="61" t="s">
        <v>632</v>
      </c>
      <c r="B14" s="61" t="s">
        <v>637</v>
      </c>
      <c r="C14" s="61" t="s">
        <v>638</v>
      </c>
      <c r="D14" s="61" t="s">
        <v>639</v>
      </c>
      <c r="E14" s="61" t="s">
        <v>640</v>
      </c>
      <c r="F14" s="61" t="s">
        <v>641</v>
      </c>
      <c r="G14" s="61" t="s">
        <v>642</v>
      </c>
      <c r="H14" s="61" t="s">
        <v>643</v>
      </c>
      <c r="I14" s="61" t="s">
        <v>644</v>
      </c>
      <c r="J14" s="61" t="s">
        <v>645</v>
      </c>
      <c r="K14" s="61" t="s">
        <v>646</v>
      </c>
      <c r="L14" s="72" t="s">
        <v>660</v>
      </c>
      <c r="M14" s="112" t="s">
        <v>661</v>
      </c>
    </row>
    <row r="15" spans="1:13" ht="15" customHeight="1">
      <c r="A15" s="61" t="s">
        <v>662</v>
      </c>
      <c r="B15" s="105" t="str">
        <f>IF(ISERROR(AVERAGE(Calculations!P98:P99)),"",AVERAGE(Calculations!P98:P99))</f>
        <v/>
      </c>
      <c r="C15" s="105" t="str">
        <f>IF(ISERROR(AVERAGE(Calculations!Q98:Q99)),"",AVERAGE(Calculations!Q98:Q99))</f>
        <v/>
      </c>
      <c r="D15" s="105" t="str">
        <f>IF(ISERROR(AVERAGE(Calculations!R98:R99)),"",AVERAGE(Calculations!R98:R99))</f>
        <v/>
      </c>
      <c r="E15" s="105" t="str">
        <f>IF(ISERROR(AVERAGE(Calculations!S98:S99)),"",AVERAGE(Calculations!S98:S99))</f>
        <v/>
      </c>
      <c r="F15" s="105" t="str">
        <f>IF(ISERROR(AVERAGE(Calculations!T98:T99)),"",AVERAGE(Calculations!T98:T99))</f>
        <v/>
      </c>
      <c r="G15" s="105" t="str">
        <f>IF(ISERROR(AVERAGE(Calculations!U98:U99)),"",AVERAGE(Calculations!U98:U99))</f>
        <v/>
      </c>
      <c r="H15" s="105" t="str">
        <f>IF(ISERROR(AVERAGE(Calculations!V98:V99)),"",AVERAGE(Calculations!V98:V99))</f>
        <v/>
      </c>
      <c r="I15" s="105" t="str">
        <f>IF(ISERROR(AVERAGE(Calculations!W98:W99)),"",AVERAGE(Calculations!W98:W99))</f>
        <v/>
      </c>
      <c r="J15" s="105" t="str">
        <f>IF(ISERROR(AVERAGE(Calculations!X98:X99)),"",AVERAGE(Calculations!X98:X99))</f>
        <v/>
      </c>
      <c r="K15" s="105" t="str">
        <f>IF(ISERROR(AVERAGE(Calculations!Y98:Y99)),"",AVERAGE(Calculations!Y98:Y99))</f>
        <v/>
      </c>
      <c r="L15" s="113" t="e">
        <f>AVERAGE(B15:K15)</f>
        <v>#DIV/0!</v>
      </c>
      <c r="M15" s="113" t="e">
        <f>STDEV(B15:K15)</f>
        <v>#DIV/0!</v>
      </c>
    </row>
    <row r="16" spans="1:13" ht="15" customHeight="1">
      <c r="A16" s="72" t="s">
        <v>663</v>
      </c>
      <c r="B16" s="105" t="str">
        <f>IF(ISERROR(STDEV(Calculations!P98:P99)),"",STDEV(Calculations!P98:P99))</f>
        <v/>
      </c>
      <c r="C16" s="105" t="str">
        <f>IF(ISERROR(STDEV(Calculations!Q98:Q99)),"",STDEV(Calculations!Q98:Q99))</f>
        <v/>
      </c>
      <c r="D16" s="105" t="str">
        <f>IF(ISERROR(STDEV(Calculations!R98:R99)),"",STDEV(Calculations!R98:R99))</f>
        <v/>
      </c>
      <c r="E16" s="105" t="str">
        <f>IF(ISERROR(STDEV(Calculations!S98:S99)),"",STDEV(Calculations!S98:S99))</f>
        <v/>
      </c>
      <c r="F16" s="105" t="str">
        <f>IF(ISERROR(STDEV(Calculations!T98:T99)),"",STDEV(Calculations!T98:T99))</f>
        <v/>
      </c>
      <c r="G16" s="105" t="str">
        <f>IF(ISERROR(STDEV(Calculations!U98:U99)),"",STDEV(Calculations!U98:U99))</f>
        <v/>
      </c>
      <c r="H16" s="105" t="str">
        <f>IF(ISERROR(STDEV(Calculations!V98:V99)),"",STDEV(Calculations!V98:V99))</f>
        <v/>
      </c>
      <c r="I16" s="105" t="str">
        <f>IF(ISERROR(STDEV(Calculations!W98:W99)),"",STDEV(Calculations!W98:W99))</f>
        <v/>
      </c>
      <c r="J16" s="105" t="str">
        <f>IF(ISERROR(STDEV(Calculations!X98:X99)),"",STDEV(Calculations!X98:X99))</f>
        <v/>
      </c>
      <c r="K16" s="105" t="str">
        <f>IF(ISERROR(STDEV(Calculations!Y98:Y99)),"",STDEV(Calculations!Y98:Y99))</f>
        <v/>
      </c>
      <c r="L16" s="113" t="e">
        <f>AVERAGE(B16:K16)</f>
        <v>#DIV/0!</v>
      </c>
      <c r="M16" s="113" t="s">
        <v>664</v>
      </c>
    </row>
    <row r="17" spans="1:13" ht="15" customHeight="1">
      <c r="A17" s="61" t="s">
        <v>665</v>
      </c>
      <c r="B17" s="105" t="str">
        <f>IF(ISERROR(AVERAGE(Calculations!P96:P97)),"",AVERAGE(Calculations!P96:P97))</f>
        <v/>
      </c>
      <c r="C17" s="105" t="str">
        <f>IF(ISERROR(AVERAGE(Calculations!Q96:Q97)),"",AVERAGE(Calculations!Q96:Q97))</f>
        <v/>
      </c>
      <c r="D17" s="105" t="str">
        <f>IF(ISERROR(AVERAGE(Calculations!R96:R97)),"",AVERAGE(Calculations!R96:R97))</f>
        <v/>
      </c>
      <c r="E17" s="105" t="str">
        <f>IF(ISERROR(AVERAGE(Calculations!S96:S97)),"",AVERAGE(Calculations!S96:S97))</f>
        <v/>
      </c>
      <c r="F17" s="105" t="str">
        <f>IF(ISERROR(AVERAGE(Calculations!T96:T97)),"",AVERAGE(Calculations!T96:T97))</f>
        <v/>
      </c>
      <c r="G17" s="105" t="str">
        <f>IF(ISERROR(AVERAGE(Calculations!U96:U97)),"",AVERAGE(Calculations!U96:U97))</f>
        <v/>
      </c>
      <c r="H17" s="105" t="str">
        <f>IF(ISERROR(AVERAGE(Calculations!V96:V97)),"",AVERAGE(Calculations!V96:V97))</f>
        <v/>
      </c>
      <c r="I17" s="105" t="str">
        <f>IF(ISERROR(AVERAGE(Calculations!W96:W97)),"",AVERAGE(Calculations!W96:W97))</f>
        <v/>
      </c>
      <c r="J17" s="105" t="str">
        <f>IF(ISERROR(AVERAGE(Calculations!X96:X97)),"",AVERAGE(Calculations!X96:X97))</f>
        <v/>
      </c>
      <c r="K17" s="105" t="str">
        <f>IF(ISERROR(AVERAGE(Calculations!Y96:Y97)),"",AVERAGE(Calculations!Y96:Y97))</f>
        <v/>
      </c>
      <c r="L17" s="113" t="e">
        <f>AVERAGE(B17:K17)</f>
        <v>#DIV/0!</v>
      </c>
      <c r="M17" s="113" t="e">
        <f>STDEV(B17:K17)</f>
        <v>#DIV/0!</v>
      </c>
    </row>
    <row r="18" spans="1:13" ht="15" customHeight="1">
      <c r="A18" s="72" t="s">
        <v>666</v>
      </c>
      <c r="B18" s="105" t="str">
        <f>IF(ISERROR(STDEV(Calculations!P96:P97)),"",STDEV(Calculations!P96:P97))</f>
        <v/>
      </c>
      <c r="C18" s="105" t="str">
        <f>IF(ISERROR(STDEV(Calculations!Q96:Q97)),"",STDEV(Calculations!Q96:Q97))</f>
        <v/>
      </c>
      <c r="D18" s="105" t="str">
        <f>IF(ISERROR(STDEV(Calculations!R96:R97)),"",STDEV(Calculations!R96:R97))</f>
        <v/>
      </c>
      <c r="E18" s="105" t="str">
        <f>IF(ISERROR(STDEV(Calculations!S96:S97)),"",STDEV(Calculations!S96:S97))</f>
        <v/>
      </c>
      <c r="F18" s="105" t="str">
        <f>IF(ISERROR(STDEV(Calculations!T96:T97)),"",STDEV(Calculations!T96:T97))</f>
        <v/>
      </c>
      <c r="G18" s="105" t="str">
        <f>IF(ISERROR(STDEV(Calculations!U96:U97)),"",STDEV(Calculations!U96:U97))</f>
        <v/>
      </c>
      <c r="H18" s="105" t="str">
        <f>IF(ISERROR(STDEV(Calculations!V96:V97)),"",STDEV(Calculations!V96:V97))</f>
        <v/>
      </c>
      <c r="I18" s="105" t="str">
        <f>IF(ISERROR(STDEV(Calculations!W96:W97)),"",STDEV(Calculations!W96:W97))</f>
        <v/>
      </c>
      <c r="J18" s="105" t="str">
        <f>IF(ISERROR(STDEV(Calculations!X96:X97)),"",STDEV(Calculations!X96:X97))</f>
        <v/>
      </c>
      <c r="K18" s="105" t="str">
        <f>IF(ISERROR(STDEV(Calculations!Y96:Y97)),"",STDEV(Calculations!Y96:Y97))</f>
        <v/>
      </c>
      <c r="L18" s="113" t="e">
        <f>AVERAGE(B18:K18)</f>
        <v>#DIV/0!</v>
      </c>
      <c r="M18" s="113" t="s">
        <v>664</v>
      </c>
    </row>
    <row r="19" spans="1:13" ht="15" customHeight="1">
      <c r="A19" s="104" t="s">
        <v>667</v>
      </c>
      <c r="B19" s="94"/>
      <c r="C19" s="94"/>
      <c r="D19" s="94"/>
      <c r="E19" s="94"/>
      <c r="F19" s="94"/>
      <c r="G19" s="94"/>
      <c r="H19" s="94"/>
      <c r="I19" s="94"/>
      <c r="J19" s="94"/>
      <c r="K19" s="95"/>
      <c r="L19" s="114"/>
      <c r="M19" s="114"/>
    </row>
    <row r="20" spans="1:13" ht="15" customHeight="1">
      <c r="A20" s="61" t="str">
        <f>L1</f>
        <v>Test Sample</v>
      </c>
      <c r="B20" s="61"/>
      <c r="C20" s="61"/>
      <c r="D20" s="61"/>
      <c r="E20" s="61"/>
      <c r="F20" s="61"/>
      <c r="G20" s="61"/>
      <c r="H20" s="61"/>
      <c r="I20" s="61"/>
      <c r="J20" s="61"/>
      <c r="K20" s="61"/>
      <c r="L20" s="114"/>
      <c r="M20" s="114"/>
    </row>
    <row r="21" spans="1:13" ht="15" customHeight="1">
      <c r="A21" s="61" t="s">
        <v>632</v>
      </c>
      <c r="B21" s="61" t="s">
        <v>637</v>
      </c>
      <c r="C21" s="61" t="s">
        <v>638</v>
      </c>
      <c r="D21" s="61" t="s">
        <v>639</v>
      </c>
      <c r="E21" s="61" t="s">
        <v>640</v>
      </c>
      <c r="F21" s="61" t="s">
        <v>641</v>
      </c>
      <c r="G21" s="61" t="s">
        <v>642</v>
      </c>
      <c r="H21" s="61" t="s">
        <v>643</v>
      </c>
      <c r="I21" s="61" t="s">
        <v>644</v>
      </c>
      <c r="J21" s="61" t="s">
        <v>645</v>
      </c>
      <c r="K21" s="61" t="s">
        <v>646</v>
      </c>
      <c r="L21" s="114"/>
      <c r="M21" s="114"/>
    </row>
    <row r="22" spans="1:13" ht="15" customHeight="1">
      <c r="A22" s="61" t="s">
        <v>668</v>
      </c>
      <c r="B22" s="105" t="str">
        <f>IF(ISERR(B11),"",B11)</f>
        <v/>
      </c>
      <c r="C22" s="105" t="str">
        <f aca="true" t="shared" si="0" ref="C22:K22">IF(ISERR(C11),"",C11)</f>
        <v/>
      </c>
      <c r="D22" s="105" t="str">
        <f t="shared" si="0"/>
        <v/>
      </c>
      <c r="E22" s="105" t="str">
        <f t="shared" si="0"/>
        <v/>
      </c>
      <c r="F22" s="105" t="str">
        <f t="shared" si="0"/>
        <v/>
      </c>
      <c r="G22" s="105" t="str">
        <f t="shared" si="0"/>
        <v/>
      </c>
      <c r="H22" s="105" t="str">
        <f t="shared" si="0"/>
        <v/>
      </c>
      <c r="I22" s="105" t="str">
        <f t="shared" si="0"/>
        <v/>
      </c>
      <c r="J22" s="105" t="str">
        <f t="shared" si="0"/>
        <v/>
      </c>
      <c r="K22" s="105" t="str">
        <f t="shared" si="0"/>
        <v/>
      </c>
      <c r="L22" s="114"/>
      <c r="M22" s="114"/>
    </row>
    <row r="23" spans="1:13" ht="15" customHeight="1">
      <c r="A23" s="72" t="s">
        <v>669</v>
      </c>
      <c r="B23" s="106" t="str">
        <f>IF(B22="","",IF(AND(B22&gt;17,B22&lt;23),"Pass","Inquiry"))</f>
        <v/>
      </c>
      <c r="C23" s="106" t="str">
        <f aca="true" t="shared" si="1" ref="C23:K23">IF(C22="","",IF(AND(C22&gt;17,C22&lt;23),"Pass","Inquiry"))</f>
        <v/>
      </c>
      <c r="D23" s="106" t="str">
        <f t="shared" si="1"/>
        <v/>
      </c>
      <c r="E23" s="106" t="str">
        <f t="shared" si="1"/>
        <v/>
      </c>
      <c r="F23" s="106" t="str">
        <f t="shared" si="1"/>
        <v/>
      </c>
      <c r="G23" s="106" t="str">
        <f t="shared" si="1"/>
        <v/>
      </c>
      <c r="H23" s="106" t="str">
        <f t="shared" si="1"/>
        <v/>
      </c>
      <c r="I23" s="106" t="str">
        <f t="shared" si="1"/>
        <v/>
      </c>
      <c r="J23" s="106" t="str">
        <f t="shared" si="1"/>
        <v/>
      </c>
      <c r="K23" s="106" t="str">
        <f t="shared" si="1"/>
        <v/>
      </c>
      <c r="L23" s="114"/>
      <c r="M23" s="114"/>
    </row>
    <row r="24" spans="1:13" ht="15" customHeight="1">
      <c r="A24" s="61" t="str">
        <f>L2</f>
        <v>Control Sample</v>
      </c>
      <c r="B24" s="61"/>
      <c r="C24" s="61"/>
      <c r="D24" s="61"/>
      <c r="E24" s="61"/>
      <c r="F24" s="61"/>
      <c r="G24" s="61"/>
      <c r="H24" s="61"/>
      <c r="I24" s="61"/>
      <c r="J24" s="61"/>
      <c r="K24" s="61"/>
      <c r="L24" s="114"/>
      <c r="M24" s="114"/>
    </row>
    <row r="25" spans="1:13" ht="15" customHeight="1">
      <c r="A25" s="61" t="s">
        <v>632</v>
      </c>
      <c r="B25" s="61" t="s">
        <v>637</v>
      </c>
      <c r="C25" s="61" t="s">
        <v>638</v>
      </c>
      <c r="D25" s="61" t="s">
        <v>639</v>
      </c>
      <c r="E25" s="61" t="s">
        <v>640</v>
      </c>
      <c r="F25" s="61" t="s">
        <v>641</v>
      </c>
      <c r="G25" s="61" t="s">
        <v>642</v>
      </c>
      <c r="H25" s="61" t="s">
        <v>643</v>
      </c>
      <c r="I25" s="61" t="s">
        <v>644</v>
      </c>
      <c r="J25" s="61" t="s">
        <v>645</v>
      </c>
      <c r="K25" s="61" t="s">
        <v>646</v>
      </c>
      <c r="L25" s="114"/>
      <c r="M25" s="114"/>
    </row>
    <row r="26" spans="1:13" ht="15" customHeight="1">
      <c r="A26" s="61" t="s">
        <v>668</v>
      </c>
      <c r="B26" s="105" t="str">
        <f>IF(ISERR(B17),"",B17)</f>
        <v/>
      </c>
      <c r="C26" s="105" t="str">
        <f aca="true" t="shared" si="2" ref="C26:K26">IF(ISERR(C17),"",C17)</f>
        <v/>
      </c>
      <c r="D26" s="105" t="str">
        <f t="shared" si="2"/>
        <v/>
      </c>
      <c r="E26" s="105" t="str">
        <f t="shared" si="2"/>
        <v/>
      </c>
      <c r="F26" s="105" t="str">
        <f t="shared" si="2"/>
        <v/>
      </c>
      <c r="G26" s="105" t="str">
        <f t="shared" si="2"/>
        <v/>
      </c>
      <c r="H26" s="105" t="str">
        <f t="shared" si="2"/>
        <v/>
      </c>
      <c r="I26" s="105" t="str">
        <f t="shared" si="2"/>
        <v/>
      </c>
      <c r="J26" s="105" t="str">
        <f t="shared" si="2"/>
        <v/>
      </c>
      <c r="K26" s="105" t="str">
        <f t="shared" si="2"/>
        <v/>
      </c>
      <c r="L26" s="114"/>
      <c r="M26" s="114"/>
    </row>
    <row r="27" spans="1:13" ht="15" customHeight="1">
      <c r="A27" s="72" t="s">
        <v>669</v>
      </c>
      <c r="B27" s="106" t="str">
        <f>IF(B26="","",IF(AND(B26&gt;17,B26&lt;23),"Pass","Inquiry"))</f>
        <v/>
      </c>
      <c r="C27" s="106" t="str">
        <f aca="true" t="shared" si="3" ref="C27:K27">IF(C26="","",IF(AND(C26&gt;17,C26&lt;23),"Pass","Inquiry"))</f>
        <v/>
      </c>
      <c r="D27" s="106" t="str">
        <f t="shared" si="3"/>
        <v/>
      </c>
      <c r="E27" s="106" t="str">
        <f t="shared" si="3"/>
        <v/>
      </c>
      <c r="F27" s="106" t="str">
        <f t="shared" si="3"/>
        <v/>
      </c>
      <c r="G27" s="106" t="str">
        <f t="shared" si="3"/>
        <v/>
      </c>
      <c r="H27" s="106" t="str">
        <f t="shared" si="3"/>
        <v/>
      </c>
      <c r="I27" s="106" t="str">
        <f t="shared" si="3"/>
        <v/>
      </c>
      <c r="J27" s="106" t="str">
        <f t="shared" si="3"/>
        <v/>
      </c>
      <c r="K27" s="106" t="str">
        <f t="shared" si="3"/>
        <v/>
      </c>
      <c r="L27" s="114"/>
      <c r="M27" s="114"/>
    </row>
    <row r="28" spans="1:11" ht="15" customHeight="1">
      <c r="A28" s="104" t="s">
        <v>670</v>
      </c>
      <c r="B28" s="94"/>
      <c r="C28" s="94"/>
      <c r="D28" s="94"/>
      <c r="E28" s="94"/>
      <c r="F28" s="94"/>
      <c r="G28" s="94"/>
      <c r="H28" s="94"/>
      <c r="I28" s="94"/>
      <c r="J28" s="94"/>
      <c r="K28" s="95"/>
    </row>
    <row r="29" spans="1:13" ht="15" customHeight="1">
      <c r="A29" s="61" t="str">
        <f>L1</f>
        <v>Test Sample</v>
      </c>
      <c r="B29" s="61"/>
      <c r="C29" s="61"/>
      <c r="D29" s="61"/>
      <c r="E29" s="61"/>
      <c r="F29" s="61"/>
      <c r="G29" s="61"/>
      <c r="H29" s="61"/>
      <c r="I29" s="61"/>
      <c r="J29" s="61"/>
      <c r="K29" s="61"/>
      <c r="L29" s="115"/>
      <c r="M29" s="115"/>
    </row>
    <row r="30" spans="1:13" ht="15" customHeight="1">
      <c r="A30" s="61" t="s">
        <v>632</v>
      </c>
      <c r="B30" s="61" t="s">
        <v>637</v>
      </c>
      <c r="C30" s="61" t="s">
        <v>638</v>
      </c>
      <c r="D30" s="61" t="s">
        <v>639</v>
      </c>
      <c r="E30" s="61" t="s">
        <v>640</v>
      </c>
      <c r="F30" s="61" t="s">
        <v>641</v>
      </c>
      <c r="G30" s="61" t="s">
        <v>642</v>
      </c>
      <c r="H30" s="61" t="s">
        <v>643</v>
      </c>
      <c r="I30" s="61" t="s">
        <v>644</v>
      </c>
      <c r="J30" s="61" t="s">
        <v>645</v>
      </c>
      <c r="K30" s="61" t="s">
        <v>646</v>
      </c>
      <c r="L30" s="115"/>
      <c r="M30" s="115"/>
    </row>
    <row r="31" spans="1:13" ht="15" customHeight="1">
      <c r="A31" s="61" t="s">
        <v>671</v>
      </c>
      <c r="B31" s="105" t="str">
        <f>IF(ISERR(B9),"",B9)</f>
        <v/>
      </c>
      <c r="C31" s="105" t="str">
        <f aca="true" t="shared" si="4" ref="C31:K31">IF(ISERR(C9),"",C9)</f>
        <v/>
      </c>
      <c r="D31" s="105" t="str">
        <f t="shared" si="4"/>
        <v/>
      </c>
      <c r="E31" s="105" t="str">
        <f t="shared" si="4"/>
        <v/>
      </c>
      <c r="F31" s="105" t="str">
        <f t="shared" si="4"/>
        <v/>
      </c>
      <c r="G31" s="105" t="str">
        <f t="shared" si="4"/>
        <v/>
      </c>
      <c r="H31" s="105" t="str">
        <f t="shared" si="4"/>
        <v/>
      </c>
      <c r="I31" s="105" t="str">
        <f t="shared" si="4"/>
        <v/>
      </c>
      <c r="J31" s="105" t="str">
        <f t="shared" si="4"/>
        <v/>
      </c>
      <c r="K31" s="105" t="str">
        <f t="shared" si="4"/>
        <v/>
      </c>
      <c r="L31" s="116"/>
      <c r="M31" s="117"/>
    </row>
    <row r="32" spans="1:13" ht="15" customHeight="1">
      <c r="A32" s="72" t="s">
        <v>672</v>
      </c>
      <c r="B32" s="106" t="str">
        <f>IF(B31="","",IF(AND(B31&gt;18,B31&lt;22),"Pass","Inquiry"))</f>
        <v/>
      </c>
      <c r="C32" s="106" t="str">
        <f aca="true" t="shared" si="5" ref="C32:K32">IF(C31="","",IF(AND(C31&gt;18,C31&lt;22),"Pass","Inquiry"))</f>
        <v/>
      </c>
      <c r="D32" s="106" t="str">
        <f t="shared" si="5"/>
        <v/>
      </c>
      <c r="E32" s="106" t="str">
        <f t="shared" si="5"/>
        <v/>
      </c>
      <c r="F32" s="106" t="str">
        <f t="shared" si="5"/>
        <v/>
      </c>
      <c r="G32" s="106" t="str">
        <f t="shared" si="5"/>
        <v/>
      </c>
      <c r="H32" s="106" t="str">
        <f t="shared" si="5"/>
        <v/>
      </c>
      <c r="I32" s="106" t="str">
        <f t="shared" si="5"/>
        <v/>
      </c>
      <c r="J32" s="106" t="str">
        <f t="shared" si="5"/>
        <v/>
      </c>
      <c r="K32" s="106" t="str">
        <f t="shared" si="5"/>
        <v/>
      </c>
      <c r="L32" s="118"/>
      <c r="M32" s="118"/>
    </row>
    <row r="33" spans="1:11" ht="15" customHeight="1">
      <c r="A33" s="61" t="str">
        <f>L2</f>
        <v>Control Sample</v>
      </c>
      <c r="B33" s="61"/>
      <c r="C33" s="61"/>
      <c r="D33" s="61"/>
      <c r="E33" s="61"/>
      <c r="F33" s="61"/>
      <c r="G33" s="61"/>
      <c r="H33" s="61"/>
      <c r="I33" s="61"/>
      <c r="J33" s="61"/>
      <c r="K33" s="61"/>
    </row>
    <row r="34" spans="1:11" ht="15" customHeight="1">
      <c r="A34" s="61" t="s">
        <v>632</v>
      </c>
      <c r="B34" s="61" t="s">
        <v>637</v>
      </c>
      <c r="C34" s="61" t="s">
        <v>638</v>
      </c>
      <c r="D34" s="61" t="s">
        <v>639</v>
      </c>
      <c r="E34" s="61" t="s">
        <v>640</v>
      </c>
      <c r="F34" s="61" t="s">
        <v>641</v>
      </c>
      <c r="G34" s="61" t="s">
        <v>642</v>
      </c>
      <c r="H34" s="61" t="s">
        <v>643</v>
      </c>
      <c r="I34" s="61" t="s">
        <v>644</v>
      </c>
      <c r="J34" s="61" t="s">
        <v>645</v>
      </c>
      <c r="K34" s="61" t="s">
        <v>646</v>
      </c>
    </row>
    <row r="35" spans="1:11" ht="15" customHeight="1">
      <c r="A35" s="61" t="s">
        <v>671</v>
      </c>
      <c r="B35" s="105" t="str">
        <f>IF(ISERR(B15),"",B15)</f>
        <v/>
      </c>
      <c r="C35" s="105" t="str">
        <f aca="true" t="shared" si="6" ref="C35:K35">IF(ISERR(C15),"",C15)</f>
        <v/>
      </c>
      <c r="D35" s="105" t="str">
        <f t="shared" si="6"/>
        <v/>
      </c>
      <c r="E35" s="105" t="str">
        <f t="shared" si="6"/>
        <v/>
      </c>
      <c r="F35" s="105" t="str">
        <f t="shared" si="6"/>
        <v/>
      </c>
      <c r="G35" s="105" t="str">
        <f t="shared" si="6"/>
        <v/>
      </c>
      <c r="H35" s="105" t="str">
        <f t="shared" si="6"/>
        <v/>
      </c>
      <c r="I35" s="105" t="str">
        <f t="shared" si="6"/>
        <v/>
      </c>
      <c r="J35" s="105" t="str">
        <f t="shared" si="6"/>
        <v/>
      </c>
      <c r="K35" s="105" t="str">
        <f t="shared" si="6"/>
        <v/>
      </c>
    </row>
    <row r="36" spans="1:11" ht="15" customHeight="1">
      <c r="A36" s="72" t="s">
        <v>672</v>
      </c>
      <c r="B36" s="106" t="str">
        <f>IF(B35="","",IF(AND(B35&gt;18,B35&lt;22),"Pass","Inquiry"))</f>
        <v/>
      </c>
      <c r="C36" s="106" t="str">
        <f aca="true" t="shared" si="7" ref="C36:K36">IF(C35="","",IF(AND(C35&gt;18,C35&lt;22),"Pass","Inquiry"))</f>
        <v/>
      </c>
      <c r="D36" s="106" t="str">
        <f t="shared" si="7"/>
        <v/>
      </c>
      <c r="E36" s="106" t="str">
        <f t="shared" si="7"/>
        <v/>
      </c>
      <c r="F36" s="106" t="str">
        <f t="shared" si="7"/>
        <v/>
      </c>
      <c r="G36" s="106" t="str">
        <f t="shared" si="7"/>
        <v/>
      </c>
      <c r="H36" s="106" t="str">
        <f t="shared" si="7"/>
        <v/>
      </c>
      <c r="I36" s="106" t="str">
        <f t="shared" si="7"/>
        <v/>
      </c>
      <c r="J36" s="106" t="str">
        <f t="shared" si="7"/>
        <v/>
      </c>
      <c r="K36" s="106" t="str">
        <f t="shared" si="7"/>
        <v/>
      </c>
    </row>
    <row r="37" spans="1:11" ht="15" customHeight="1">
      <c r="A37" s="104" t="s">
        <v>673</v>
      </c>
      <c r="B37" s="94"/>
      <c r="C37" s="94"/>
      <c r="D37" s="94"/>
      <c r="E37" s="94"/>
      <c r="F37" s="94"/>
      <c r="G37" s="94"/>
      <c r="H37" s="94"/>
      <c r="I37" s="94"/>
      <c r="J37" s="94"/>
      <c r="K37" s="95"/>
    </row>
    <row r="38" spans="1:11" ht="15" customHeight="1">
      <c r="A38" s="61" t="str">
        <f>$L$1</f>
        <v>Test Sample</v>
      </c>
      <c r="B38" s="61"/>
      <c r="C38" s="61"/>
      <c r="D38" s="61"/>
      <c r="E38" s="61"/>
      <c r="F38" s="61"/>
      <c r="G38" s="61"/>
      <c r="H38" s="61"/>
      <c r="I38" s="61"/>
      <c r="J38" s="61"/>
      <c r="K38" s="61"/>
    </row>
    <row r="39" spans="1:11" ht="15" customHeight="1">
      <c r="A39" s="61" t="s">
        <v>632</v>
      </c>
      <c r="B39" s="61" t="s">
        <v>637</v>
      </c>
      <c r="C39" s="61" t="s">
        <v>638</v>
      </c>
      <c r="D39" s="61" t="s">
        <v>639</v>
      </c>
      <c r="E39" s="61" t="s">
        <v>640</v>
      </c>
      <c r="F39" s="61" t="s">
        <v>641</v>
      </c>
      <c r="G39" s="61" t="s">
        <v>642</v>
      </c>
      <c r="H39" s="61" t="s">
        <v>643</v>
      </c>
      <c r="I39" s="61" t="s">
        <v>644</v>
      </c>
      <c r="J39" s="61" t="s">
        <v>645</v>
      </c>
      <c r="K39" s="61" t="s">
        <v>646</v>
      </c>
    </row>
    <row r="40" spans="1:11" ht="15" customHeight="1">
      <c r="A40" s="61" t="s">
        <v>674</v>
      </c>
      <c r="B40" s="105" t="str">
        <f>IF(ISERR(AVERAGE(Calculations!D88:D89)),"",AVERAGE(Calculations!D88:D89))</f>
        <v/>
      </c>
      <c r="C40" s="105" t="str">
        <f>IF(ISERR(AVERAGE(Calculations!E88:E89)),"",AVERAGE(Calculations!E88:E89))</f>
        <v/>
      </c>
      <c r="D40" s="105" t="str">
        <f>IF(ISERR(AVERAGE(Calculations!F88:F89)),"",AVERAGE(Calculations!F88:F89))</f>
        <v/>
      </c>
      <c r="E40" s="105" t="str">
        <f>IF(ISERR(AVERAGE(Calculations!G88:G89)),"",AVERAGE(Calculations!G88:G89))</f>
        <v/>
      </c>
      <c r="F40" s="105" t="str">
        <f>IF(ISERR(AVERAGE(Calculations!H88:H89)),"",AVERAGE(Calculations!H88:H89))</f>
        <v/>
      </c>
      <c r="G40" s="105" t="str">
        <f>IF(ISERR(AVERAGE(Calculations!I88:I89)),"",AVERAGE(Calculations!I88:I89))</f>
        <v/>
      </c>
      <c r="H40" s="105" t="str">
        <f>IF(ISERR(AVERAGE(Calculations!J88:J89)),"",AVERAGE(Calculations!J88:J89))</f>
        <v/>
      </c>
      <c r="I40" s="105" t="str">
        <f>IF(ISERR(AVERAGE(Calculations!K88:K89)),"",AVERAGE(Calculations!K88:K89))</f>
        <v/>
      </c>
      <c r="J40" s="105" t="str">
        <f>IF(ISERR(AVERAGE(Calculations!L88:L89)),"",AVERAGE(Calculations!L88:L89))</f>
        <v/>
      </c>
      <c r="K40" s="105" t="str">
        <f>IF(ISERR(AVERAGE(Calculations!M88:M89)),"",AVERAGE(Calculations!M88:M89))</f>
        <v/>
      </c>
    </row>
    <row r="41" spans="1:11" ht="15" customHeight="1">
      <c r="A41" s="72" t="s">
        <v>675</v>
      </c>
      <c r="B41" s="107" t="str">
        <f>IF(B40="","",IF(B40&lt;35,"Inquiry","PASS"))</f>
        <v/>
      </c>
      <c r="C41" s="107" t="str">
        <f aca="true" t="shared" si="8" ref="C41:K41">IF(C40="","",IF(C40&lt;35,"Inquiry","PASS"))</f>
        <v/>
      </c>
      <c r="D41" s="107" t="str">
        <f t="shared" si="8"/>
        <v/>
      </c>
      <c r="E41" s="107" t="str">
        <f t="shared" si="8"/>
        <v/>
      </c>
      <c r="F41" s="107" t="str">
        <f t="shared" si="8"/>
        <v/>
      </c>
      <c r="G41" s="107" t="str">
        <f t="shared" si="8"/>
        <v/>
      </c>
      <c r="H41" s="107" t="str">
        <f t="shared" si="8"/>
        <v/>
      </c>
      <c r="I41" s="107" t="str">
        <f t="shared" si="8"/>
        <v/>
      </c>
      <c r="J41" s="107" t="str">
        <f t="shared" si="8"/>
        <v/>
      </c>
      <c r="K41" s="107" t="str">
        <f t="shared" si="8"/>
        <v/>
      </c>
    </row>
    <row r="42" spans="1:11" ht="15" customHeight="1">
      <c r="A42" s="61" t="str">
        <f>$L$2</f>
        <v>Control Sample</v>
      </c>
      <c r="B42" s="61"/>
      <c r="C42" s="61"/>
      <c r="D42" s="61"/>
      <c r="E42" s="61"/>
      <c r="F42" s="61"/>
      <c r="G42" s="61"/>
      <c r="H42" s="61"/>
      <c r="I42" s="61"/>
      <c r="J42" s="61"/>
      <c r="K42" s="61"/>
    </row>
    <row r="43" spans="1:11" ht="15" customHeight="1">
      <c r="A43" s="61" t="s">
        <v>632</v>
      </c>
      <c r="B43" s="61" t="s">
        <v>637</v>
      </c>
      <c r="C43" s="61" t="s">
        <v>638</v>
      </c>
      <c r="D43" s="61" t="s">
        <v>639</v>
      </c>
      <c r="E43" s="61" t="s">
        <v>640</v>
      </c>
      <c r="F43" s="61" t="s">
        <v>641</v>
      </c>
      <c r="G43" s="61" t="s">
        <v>642</v>
      </c>
      <c r="H43" s="61" t="s">
        <v>643</v>
      </c>
      <c r="I43" s="61" t="s">
        <v>644</v>
      </c>
      <c r="J43" s="61" t="s">
        <v>645</v>
      </c>
      <c r="K43" s="61" t="s">
        <v>646</v>
      </c>
    </row>
    <row r="44" spans="1:11" ht="15" customHeight="1">
      <c r="A44" s="61" t="s">
        <v>674</v>
      </c>
      <c r="B44" s="105" t="str">
        <f>IF(ISERR(AVERAGE(Calculations!P88:P89)),"",AVERAGE(Calculations!P88:P89))</f>
        <v/>
      </c>
      <c r="C44" s="105" t="str">
        <f>IF(ISERR(AVERAGE(Calculations!Q88:Q89)),"",AVERAGE(Calculations!Q88:Q89))</f>
        <v/>
      </c>
      <c r="D44" s="105" t="str">
        <f>IF(ISERR(AVERAGE(Calculations!R88:R89)),"",AVERAGE(Calculations!R88:R89))</f>
        <v/>
      </c>
      <c r="E44" s="105" t="str">
        <f>IF(ISERR(AVERAGE(Calculations!S88:S89)),"",AVERAGE(Calculations!S88:S89))</f>
        <v/>
      </c>
      <c r="F44" s="105" t="str">
        <f>IF(ISERR(AVERAGE(Calculations!T88:T89)),"",AVERAGE(Calculations!T88:T89))</f>
        <v/>
      </c>
      <c r="G44" s="105" t="str">
        <f>IF(ISERR(AVERAGE(Calculations!U88:U89)),"",AVERAGE(Calculations!U88:U89))</f>
        <v/>
      </c>
      <c r="H44" s="105" t="str">
        <f>IF(ISERR(AVERAGE(Calculations!V88:V89)),"",AVERAGE(Calculations!V88:V89))</f>
        <v/>
      </c>
      <c r="I44" s="105" t="str">
        <f>IF(ISERR(AVERAGE(Calculations!W88:W89)),"",AVERAGE(Calculations!W88:W89))</f>
        <v/>
      </c>
      <c r="J44" s="105" t="str">
        <f>IF(ISERR(AVERAGE(Calculations!X88:X89)),"",AVERAGE(Calculations!X88:X89))</f>
        <v/>
      </c>
      <c r="K44" s="105" t="str">
        <f>IF(ISERR(AVERAGE(Calculations!Y88:Y89)),"",AVERAGE(Calculations!Y88:Y89))</f>
        <v/>
      </c>
    </row>
    <row r="45" spans="1:11" ht="15" customHeight="1">
      <c r="A45" s="72" t="s">
        <v>675</v>
      </c>
      <c r="B45" s="107" t="str">
        <f>IF(B44="","",IF(B44&lt;35,"Inquiry","PASS"))</f>
        <v/>
      </c>
      <c r="C45" s="107" t="str">
        <f aca="true" t="shared" si="9" ref="C45:K45">IF(C44="","",IF(C44&lt;35,"Inquiry","PASS"))</f>
        <v/>
      </c>
      <c r="D45" s="107" t="str">
        <f t="shared" si="9"/>
        <v/>
      </c>
      <c r="E45" s="107" t="str">
        <f t="shared" si="9"/>
        <v/>
      </c>
      <c r="F45" s="107" t="str">
        <f t="shared" si="9"/>
        <v/>
      </c>
      <c r="G45" s="107" t="str">
        <f t="shared" si="9"/>
        <v/>
      </c>
      <c r="H45" s="107" t="str">
        <f t="shared" si="9"/>
        <v/>
      </c>
      <c r="I45" s="107" t="str">
        <f t="shared" si="9"/>
        <v/>
      </c>
      <c r="J45" s="107" t="str">
        <f t="shared" si="9"/>
        <v/>
      </c>
      <c r="K45" s="107" t="str">
        <f t="shared" si="9"/>
        <v/>
      </c>
    </row>
    <row r="46" spans="1:18" s="59" customFormat="1" ht="15" customHeight="1">
      <c r="A46" s="96" t="str">
        <f>'Gene Table'!A99</f>
        <v>Plate 2</v>
      </c>
      <c r="B46" s="97"/>
      <c r="C46" s="97"/>
      <c r="D46" s="97"/>
      <c r="E46" s="97"/>
      <c r="F46" s="97"/>
      <c r="G46" s="97"/>
      <c r="H46" s="97"/>
      <c r="I46" s="97"/>
      <c r="J46" s="97"/>
      <c r="K46" s="97"/>
      <c r="L46" s="97"/>
      <c r="M46" s="119"/>
      <c r="N46" s="111"/>
      <c r="O46" s="111"/>
      <c r="P46" s="111"/>
      <c r="Q46" s="111"/>
      <c r="R46" s="111"/>
    </row>
    <row r="47" spans="1:13" ht="15" customHeight="1">
      <c r="A47" s="104" t="s">
        <v>659</v>
      </c>
      <c r="B47" s="108"/>
      <c r="C47" s="108"/>
      <c r="D47" s="108"/>
      <c r="E47" s="108"/>
      <c r="F47" s="108"/>
      <c r="G47" s="108"/>
      <c r="H47" s="108"/>
      <c r="I47" s="108"/>
      <c r="J47" s="108"/>
      <c r="K47" s="108"/>
      <c r="L47" s="108"/>
      <c r="M47" s="120"/>
    </row>
    <row r="48" spans="1:13" ht="15" customHeight="1">
      <c r="A48" s="56" t="str">
        <f>L1</f>
        <v>Test Sample</v>
      </c>
      <c r="B48" s="57"/>
      <c r="C48" s="57"/>
      <c r="D48" s="57"/>
      <c r="E48" s="57"/>
      <c r="F48" s="57"/>
      <c r="G48" s="57"/>
      <c r="H48" s="57"/>
      <c r="I48" s="57"/>
      <c r="J48" s="57"/>
      <c r="K48" s="57"/>
      <c r="L48" s="57"/>
      <c r="M48" s="58"/>
    </row>
    <row r="49" spans="1:13" ht="15" customHeight="1">
      <c r="A49" s="61" t="s">
        <v>632</v>
      </c>
      <c r="B49" s="61" t="s">
        <v>637</v>
      </c>
      <c r="C49" s="61" t="s">
        <v>638</v>
      </c>
      <c r="D49" s="61" t="s">
        <v>639</v>
      </c>
      <c r="E49" s="61" t="s">
        <v>640</v>
      </c>
      <c r="F49" s="61" t="s">
        <v>641</v>
      </c>
      <c r="G49" s="61" t="s">
        <v>642</v>
      </c>
      <c r="H49" s="61" t="s">
        <v>643</v>
      </c>
      <c r="I49" s="61" t="s">
        <v>644</v>
      </c>
      <c r="J49" s="61" t="s">
        <v>645</v>
      </c>
      <c r="K49" s="61" t="s">
        <v>646</v>
      </c>
      <c r="L49" s="72" t="s">
        <v>660</v>
      </c>
      <c r="M49" s="112" t="s">
        <v>661</v>
      </c>
    </row>
    <row r="50" spans="1:13" ht="15" customHeight="1">
      <c r="A50" s="61" t="s">
        <v>662</v>
      </c>
      <c r="B50" s="105" t="str">
        <f>IF(ISERROR(AVERAGE(Calculations!D194:D195)),"",AVERAGE(Calculations!D194:D195))</f>
        <v/>
      </c>
      <c r="C50" s="105" t="str">
        <f>IF(ISERROR(AVERAGE(Calculations!E194:E195)),"",AVERAGE(Calculations!E194:E195))</f>
        <v/>
      </c>
      <c r="D50" s="105" t="str">
        <f>IF(ISERROR(AVERAGE(Calculations!F194:F195)),"",AVERAGE(Calculations!F194:F195))</f>
        <v/>
      </c>
      <c r="E50" s="105" t="str">
        <f>IF(ISERROR(AVERAGE(Calculations!G194:G195)),"",AVERAGE(Calculations!G194:G195))</f>
        <v/>
      </c>
      <c r="F50" s="105" t="str">
        <f>IF(ISERROR(AVERAGE(Calculations!H194:H195)),"",AVERAGE(Calculations!H194:H195))</f>
        <v/>
      </c>
      <c r="G50" s="105" t="str">
        <f>IF(ISERROR(AVERAGE(Calculations!I194:I195)),"",AVERAGE(Calculations!I194:I195))</f>
        <v/>
      </c>
      <c r="H50" s="105" t="str">
        <f>IF(ISERROR(AVERAGE(Calculations!J194:J195)),"",AVERAGE(Calculations!J194:J195))</f>
        <v/>
      </c>
      <c r="I50" s="105" t="str">
        <f>IF(ISERROR(AVERAGE(Calculations!K194:K195)),"",AVERAGE(Calculations!K194:K195))</f>
        <v/>
      </c>
      <c r="J50" s="105" t="str">
        <f>IF(ISERROR(AVERAGE(Calculations!L194:L195)),"",AVERAGE(Calculations!L194:L195))</f>
        <v/>
      </c>
      <c r="K50" s="105" t="str">
        <f>IF(ISERROR(AVERAGE(Calculations!M194:M195)),"",AVERAGE(Calculations!M194:M195))</f>
        <v/>
      </c>
      <c r="L50" s="113" t="e">
        <f>AVERAGE(B50:K50)</f>
        <v>#DIV/0!</v>
      </c>
      <c r="M50" s="113" t="e">
        <f>STDEV(B50:K50)</f>
        <v>#DIV/0!</v>
      </c>
    </row>
    <row r="51" spans="1:13" ht="15" customHeight="1">
      <c r="A51" s="72" t="s">
        <v>663</v>
      </c>
      <c r="B51" s="105" t="str">
        <f>IF(ISERROR(STDEV(Calculations!D194:D195)),"",STDEV(Calculations!D194:D195))</f>
        <v/>
      </c>
      <c r="C51" s="105" t="str">
        <f>IF(ISERROR(STDEV(Calculations!E194:E195)),"",STDEV(Calculations!E194:E195))</f>
        <v/>
      </c>
      <c r="D51" s="105" t="str">
        <f>IF(ISERROR(STDEV(Calculations!F194:F195)),"",STDEV(Calculations!F194:F195))</f>
        <v/>
      </c>
      <c r="E51" s="105" t="str">
        <f>IF(ISERROR(STDEV(Calculations!G194:G195)),"",STDEV(Calculations!G194:G195))</f>
        <v/>
      </c>
      <c r="F51" s="105" t="str">
        <f>IF(ISERROR(STDEV(Calculations!H194:H195)),"",STDEV(Calculations!H194:H195))</f>
        <v/>
      </c>
      <c r="G51" s="105" t="str">
        <f>IF(ISERROR(STDEV(Calculations!I194:I195)),"",STDEV(Calculations!I194:I195))</f>
        <v/>
      </c>
      <c r="H51" s="105" t="str">
        <f>IF(ISERROR(STDEV(Calculations!J194:J195)),"",STDEV(Calculations!J194:J195))</f>
        <v/>
      </c>
      <c r="I51" s="105" t="str">
        <f>IF(ISERROR(STDEV(Calculations!K194:K195)),"",STDEV(Calculations!K194:K195))</f>
        <v/>
      </c>
      <c r="J51" s="105" t="str">
        <f>IF(ISERROR(STDEV(Calculations!L194:L195)),"",STDEV(Calculations!L194:L195))</f>
        <v/>
      </c>
      <c r="K51" s="105" t="str">
        <f>IF(ISERROR(STDEV(Calculations!M194:M195)),"",STDEV(Calculations!M194:M195))</f>
        <v/>
      </c>
      <c r="L51" s="113" t="e">
        <f>AVERAGE(B51:K51)</f>
        <v>#DIV/0!</v>
      </c>
      <c r="M51" s="113" t="s">
        <v>664</v>
      </c>
    </row>
    <row r="52" spans="1:13" ht="15" customHeight="1">
      <c r="A52" s="61" t="s">
        <v>665</v>
      </c>
      <c r="B52" s="105" t="str">
        <f>IF(ISERROR(AVERAGE(Calculations!D192:D193)),"",AVERAGE(Calculations!D192:D193))</f>
        <v/>
      </c>
      <c r="C52" s="105" t="str">
        <f>IF(ISERROR(AVERAGE(Calculations!E192:E193)),"",AVERAGE(Calculations!E192:E193))</f>
        <v/>
      </c>
      <c r="D52" s="105" t="str">
        <f>IF(ISERROR(AVERAGE(Calculations!F192:F193)),"",AVERAGE(Calculations!F192:F193))</f>
        <v/>
      </c>
      <c r="E52" s="105" t="str">
        <f>IF(ISERROR(AVERAGE(Calculations!G192:G193)),"",AVERAGE(Calculations!G192:G193))</f>
        <v/>
      </c>
      <c r="F52" s="105" t="str">
        <f>IF(ISERROR(AVERAGE(Calculations!H192:H193)),"",AVERAGE(Calculations!H192:H193))</f>
        <v/>
      </c>
      <c r="G52" s="105" t="str">
        <f>IF(ISERROR(AVERAGE(Calculations!I192:I193)),"",AVERAGE(Calculations!I192:I193))</f>
        <v/>
      </c>
      <c r="H52" s="105" t="str">
        <f>IF(ISERROR(AVERAGE(Calculations!J192:J193)),"",AVERAGE(Calculations!J192:J193))</f>
        <v/>
      </c>
      <c r="I52" s="105" t="str">
        <f>IF(ISERROR(AVERAGE(Calculations!K192:K193)),"",AVERAGE(Calculations!K192:K193))</f>
        <v/>
      </c>
      <c r="J52" s="105" t="str">
        <f>IF(ISERROR(AVERAGE(Calculations!L192:L193)),"",AVERAGE(Calculations!L192:L193))</f>
        <v/>
      </c>
      <c r="K52" s="105" t="str">
        <f>IF(ISERROR(AVERAGE(Calculations!M192:M193)),"",AVERAGE(Calculations!M192:M193))</f>
        <v/>
      </c>
      <c r="L52" s="113" t="e">
        <f>AVERAGE(B52:K52)</f>
        <v>#DIV/0!</v>
      </c>
      <c r="M52" s="113" t="e">
        <f>STDEV(B52:K52)</f>
        <v>#DIV/0!</v>
      </c>
    </row>
    <row r="53" spans="1:13" ht="15" customHeight="1">
      <c r="A53" s="72" t="s">
        <v>666</v>
      </c>
      <c r="B53" s="105" t="str">
        <f>IF(ISERROR(STDEV(Calculations!D192:D193)),"",STDEV(Calculations!D192:D193))</f>
        <v/>
      </c>
      <c r="C53" s="105" t="str">
        <f>IF(ISERROR(STDEV(Calculations!E192:E193)),"",STDEV(Calculations!E192:E193))</f>
        <v/>
      </c>
      <c r="D53" s="105" t="str">
        <f>IF(ISERROR(STDEV(Calculations!F192:F193)),"",STDEV(Calculations!F192:F193))</f>
        <v/>
      </c>
      <c r="E53" s="105" t="str">
        <f>IF(ISERROR(STDEV(Calculations!G192:G193)),"",STDEV(Calculations!G192:G193))</f>
        <v/>
      </c>
      <c r="F53" s="105" t="str">
        <f>IF(ISERROR(STDEV(Calculations!H192:H193)),"",STDEV(Calculations!H192:H193))</f>
        <v/>
      </c>
      <c r="G53" s="105" t="str">
        <f>IF(ISERROR(STDEV(Calculations!I192:I193)),"",STDEV(Calculations!I192:I193))</f>
        <v/>
      </c>
      <c r="H53" s="105" t="str">
        <f>IF(ISERROR(STDEV(Calculations!J192:J193)),"",STDEV(Calculations!J192:J193))</f>
        <v/>
      </c>
      <c r="I53" s="105" t="str">
        <f>IF(ISERROR(STDEV(Calculations!K192:K193)),"",STDEV(Calculations!K192:K193))</f>
        <v/>
      </c>
      <c r="J53" s="105" t="str">
        <f>IF(ISERROR(STDEV(Calculations!L192:L193)),"",STDEV(Calculations!L192:L193))</f>
        <v/>
      </c>
      <c r="K53" s="105" t="str">
        <f>IF(ISERROR(STDEV(Calculations!M192:M193)),"",STDEV(Calculations!M192:M193))</f>
        <v/>
      </c>
      <c r="L53" s="113" t="e">
        <f>AVERAGE(B53:K53)</f>
        <v>#DIV/0!</v>
      </c>
      <c r="M53" s="113" t="s">
        <v>664</v>
      </c>
    </row>
    <row r="54" spans="1:13" ht="15" customHeight="1">
      <c r="A54" s="56" t="str">
        <f>L2</f>
        <v>Control Sample</v>
      </c>
      <c r="B54" s="57"/>
      <c r="C54" s="57"/>
      <c r="D54" s="57"/>
      <c r="E54" s="57"/>
      <c r="F54" s="57"/>
      <c r="G54" s="57"/>
      <c r="H54" s="57"/>
      <c r="I54" s="57"/>
      <c r="J54" s="57"/>
      <c r="K54" s="57"/>
      <c r="L54" s="57"/>
      <c r="M54" s="58"/>
    </row>
    <row r="55" spans="1:13" ht="15" customHeight="1">
      <c r="A55" s="61" t="s">
        <v>632</v>
      </c>
      <c r="B55" s="61" t="s">
        <v>637</v>
      </c>
      <c r="C55" s="61" t="s">
        <v>638</v>
      </c>
      <c r="D55" s="61" t="s">
        <v>639</v>
      </c>
      <c r="E55" s="61" t="s">
        <v>640</v>
      </c>
      <c r="F55" s="61" t="s">
        <v>641</v>
      </c>
      <c r="G55" s="61" t="s">
        <v>642</v>
      </c>
      <c r="H55" s="61" t="s">
        <v>643</v>
      </c>
      <c r="I55" s="61" t="s">
        <v>644</v>
      </c>
      <c r="J55" s="61" t="s">
        <v>645</v>
      </c>
      <c r="K55" s="61" t="s">
        <v>646</v>
      </c>
      <c r="L55" s="72" t="s">
        <v>660</v>
      </c>
      <c r="M55" s="112" t="s">
        <v>661</v>
      </c>
    </row>
    <row r="56" spans="1:13" ht="15" customHeight="1">
      <c r="A56" s="61" t="s">
        <v>662</v>
      </c>
      <c r="B56" s="105" t="str">
        <f>IF(ISERROR(AVERAGE(Calculations!P194:P195)),"",AVERAGE(Calculations!P194:P195))</f>
        <v/>
      </c>
      <c r="C56" s="105" t="str">
        <f>IF(ISERROR(AVERAGE(Calculations!Q194:Q195)),"",AVERAGE(Calculations!Q194:Q195))</f>
        <v/>
      </c>
      <c r="D56" s="105" t="str">
        <f>IF(ISERROR(AVERAGE(Calculations!R194:R195)),"",AVERAGE(Calculations!R194:R195))</f>
        <v/>
      </c>
      <c r="E56" s="105" t="str">
        <f>IF(ISERROR(AVERAGE(Calculations!S194:S195)),"",AVERAGE(Calculations!S194:S195))</f>
        <v/>
      </c>
      <c r="F56" s="105" t="str">
        <f>IF(ISERROR(AVERAGE(Calculations!T194:T195)),"",AVERAGE(Calculations!T194:T195))</f>
        <v/>
      </c>
      <c r="G56" s="105" t="str">
        <f>IF(ISERROR(AVERAGE(Calculations!U194:U195)),"",AVERAGE(Calculations!U194:U195))</f>
        <v/>
      </c>
      <c r="H56" s="105" t="str">
        <f>IF(ISERROR(AVERAGE(Calculations!V194:V195)),"",AVERAGE(Calculations!V194:V195))</f>
        <v/>
      </c>
      <c r="I56" s="105" t="str">
        <f>IF(ISERROR(AVERAGE(Calculations!W194:W195)),"",AVERAGE(Calculations!W194:W195))</f>
        <v/>
      </c>
      <c r="J56" s="105" t="str">
        <f>IF(ISERROR(AVERAGE(Calculations!X194:X195)),"",AVERAGE(Calculations!X194:X195))</f>
        <v/>
      </c>
      <c r="K56" s="105" t="str">
        <f>IF(ISERROR(AVERAGE(Calculations!Y194:Y195)),"",AVERAGE(Calculations!Y194:Y195))</f>
        <v/>
      </c>
      <c r="L56" s="113" t="e">
        <f>AVERAGE(B56:K56)</f>
        <v>#DIV/0!</v>
      </c>
      <c r="M56" s="113" t="e">
        <f>STDEV(B56:K56)</f>
        <v>#DIV/0!</v>
      </c>
    </row>
    <row r="57" spans="1:13" ht="15" customHeight="1">
      <c r="A57" s="72" t="s">
        <v>663</v>
      </c>
      <c r="B57" s="105" t="str">
        <f>IF(ISERROR(STDEV(Calculations!P194:P195)),"",STDEV(Calculations!P194:P195))</f>
        <v/>
      </c>
      <c r="C57" s="105" t="str">
        <f>IF(ISERROR(STDEV(Calculations!Q194:Q195)),"",STDEV(Calculations!Q194:Q195))</f>
        <v/>
      </c>
      <c r="D57" s="105" t="str">
        <f>IF(ISERROR(STDEV(Calculations!R194:R195)),"",STDEV(Calculations!R194:R195))</f>
        <v/>
      </c>
      <c r="E57" s="105" t="str">
        <f>IF(ISERROR(STDEV(Calculations!S194:S195)),"",STDEV(Calculations!S194:S195))</f>
        <v/>
      </c>
      <c r="F57" s="105" t="str">
        <f>IF(ISERROR(STDEV(Calculations!T194:T195)),"",STDEV(Calculations!T194:T195))</f>
        <v/>
      </c>
      <c r="G57" s="105" t="str">
        <f>IF(ISERROR(STDEV(Calculations!U194:U195)),"",STDEV(Calculations!U194:U195))</f>
        <v/>
      </c>
      <c r="H57" s="105" t="str">
        <f>IF(ISERROR(STDEV(Calculations!V194:V195)),"",STDEV(Calculations!V194:V195))</f>
        <v/>
      </c>
      <c r="I57" s="105" t="str">
        <f>IF(ISERROR(STDEV(Calculations!W194:W195)),"",STDEV(Calculations!W194:W195))</f>
        <v/>
      </c>
      <c r="J57" s="105" t="str">
        <f>IF(ISERROR(STDEV(Calculations!X194:X195)),"",STDEV(Calculations!X194:X195))</f>
        <v/>
      </c>
      <c r="K57" s="105" t="str">
        <f>IF(ISERROR(STDEV(Calculations!Y194:Y195)),"",STDEV(Calculations!Y194:Y195))</f>
        <v/>
      </c>
      <c r="L57" s="113" t="e">
        <f>AVERAGE(B57:K57)</f>
        <v>#DIV/0!</v>
      </c>
      <c r="M57" s="113" t="s">
        <v>664</v>
      </c>
    </row>
    <row r="58" spans="1:13" ht="15" customHeight="1">
      <c r="A58" s="61" t="s">
        <v>665</v>
      </c>
      <c r="B58" s="105" t="str">
        <f>IF(ISERROR(AVERAGE(Calculations!P192:P193)),"",AVERAGE(Calculations!P192:P193))</f>
        <v/>
      </c>
      <c r="C58" s="105" t="str">
        <f>IF(ISERROR(AVERAGE(Calculations!Q192:Q193)),"",AVERAGE(Calculations!Q192:Q193))</f>
        <v/>
      </c>
      <c r="D58" s="105" t="str">
        <f>IF(ISERROR(AVERAGE(Calculations!R192:R193)),"",AVERAGE(Calculations!R192:R193))</f>
        <v/>
      </c>
      <c r="E58" s="105" t="str">
        <f>IF(ISERROR(AVERAGE(Calculations!S192:S193)),"",AVERAGE(Calculations!S192:S193))</f>
        <v/>
      </c>
      <c r="F58" s="105" t="str">
        <f>IF(ISERROR(AVERAGE(Calculations!T192:T193)),"",AVERAGE(Calculations!T192:T193))</f>
        <v/>
      </c>
      <c r="G58" s="105" t="str">
        <f>IF(ISERROR(AVERAGE(Calculations!U192:U193)),"",AVERAGE(Calculations!U192:U193))</f>
        <v/>
      </c>
      <c r="H58" s="105" t="str">
        <f>IF(ISERROR(AVERAGE(Calculations!V192:V193)),"",AVERAGE(Calculations!V192:V193))</f>
        <v/>
      </c>
      <c r="I58" s="105" t="str">
        <f>IF(ISERROR(AVERAGE(Calculations!W192:W193)),"",AVERAGE(Calculations!W192:W193))</f>
        <v/>
      </c>
      <c r="J58" s="105" t="str">
        <f>IF(ISERROR(AVERAGE(Calculations!X192:X193)),"",AVERAGE(Calculations!X192:X193))</f>
        <v/>
      </c>
      <c r="K58" s="105" t="str">
        <f>IF(ISERROR(AVERAGE(Calculations!Y192:Y193)),"",AVERAGE(Calculations!Y192:Y193))</f>
        <v/>
      </c>
      <c r="L58" s="113" t="e">
        <f>AVERAGE(B58:K58)</f>
        <v>#DIV/0!</v>
      </c>
      <c r="M58" s="113" t="e">
        <f>STDEV(B58:K58)</f>
        <v>#DIV/0!</v>
      </c>
    </row>
    <row r="59" spans="1:13" ht="15" customHeight="1">
      <c r="A59" s="72" t="s">
        <v>666</v>
      </c>
      <c r="B59" s="105" t="str">
        <f>IF(ISERROR(STDEV(Calculations!P192:P193)),"",STDEV(Calculations!P192:P193))</f>
        <v/>
      </c>
      <c r="C59" s="105" t="str">
        <f>IF(ISERROR(STDEV(Calculations!Q192:Q193)),"",STDEV(Calculations!Q192:Q193))</f>
        <v/>
      </c>
      <c r="D59" s="105" t="str">
        <f>IF(ISERROR(STDEV(Calculations!R192:R193)),"",STDEV(Calculations!R192:R193))</f>
        <v/>
      </c>
      <c r="E59" s="105" t="str">
        <f>IF(ISERROR(STDEV(Calculations!S192:S193)),"",STDEV(Calculations!S192:S193))</f>
        <v/>
      </c>
      <c r="F59" s="105" t="str">
        <f>IF(ISERROR(STDEV(Calculations!T192:T193)),"",STDEV(Calculations!T192:T193))</f>
        <v/>
      </c>
      <c r="G59" s="105" t="str">
        <f>IF(ISERROR(STDEV(Calculations!U192:U193)),"",STDEV(Calculations!U192:U193))</f>
        <v/>
      </c>
      <c r="H59" s="105" t="str">
        <f>IF(ISERROR(STDEV(Calculations!V192:V193)),"",STDEV(Calculations!V192:V193))</f>
        <v/>
      </c>
      <c r="I59" s="105" t="str">
        <f>IF(ISERROR(STDEV(Calculations!W192:W193)),"",STDEV(Calculations!W192:W193))</f>
        <v/>
      </c>
      <c r="J59" s="105" t="str">
        <f>IF(ISERROR(STDEV(Calculations!X192:X193)),"",STDEV(Calculations!X192:X193))</f>
        <v/>
      </c>
      <c r="K59" s="105" t="str">
        <f>IF(ISERROR(STDEV(Calculations!Y192:Y193)),"",STDEV(Calculations!Y192:Y193))</f>
        <v/>
      </c>
      <c r="L59" s="113" t="e">
        <f>AVERAGE(B59:K59)</f>
        <v>#DIV/0!</v>
      </c>
      <c r="M59" s="113" t="s">
        <v>664</v>
      </c>
    </row>
    <row r="60" spans="1:13" ht="15" customHeight="1">
      <c r="A60" s="104" t="s">
        <v>667</v>
      </c>
      <c r="B60" s="94"/>
      <c r="C60" s="94"/>
      <c r="D60" s="94"/>
      <c r="E60" s="94"/>
      <c r="F60" s="94"/>
      <c r="G60" s="94"/>
      <c r="H60" s="94"/>
      <c r="I60" s="94"/>
      <c r="J60" s="94"/>
      <c r="K60" s="95"/>
      <c r="L60" s="114"/>
      <c r="M60" s="114"/>
    </row>
    <row r="61" spans="1:13" ht="15" customHeight="1">
      <c r="A61" s="61" t="str">
        <f>L1</f>
        <v>Test Sample</v>
      </c>
      <c r="B61" s="61"/>
      <c r="C61" s="61"/>
      <c r="D61" s="61"/>
      <c r="E61" s="61"/>
      <c r="F61" s="61"/>
      <c r="G61" s="61"/>
      <c r="H61" s="61"/>
      <c r="I61" s="61"/>
      <c r="J61" s="61"/>
      <c r="K61" s="61"/>
      <c r="L61" s="114"/>
      <c r="M61" s="114"/>
    </row>
    <row r="62" spans="1:13" ht="15" customHeight="1">
      <c r="A62" s="61" t="s">
        <v>632</v>
      </c>
      <c r="B62" s="61" t="s">
        <v>637</v>
      </c>
      <c r="C62" s="61" t="s">
        <v>638</v>
      </c>
      <c r="D62" s="61" t="s">
        <v>639</v>
      </c>
      <c r="E62" s="61" t="s">
        <v>640</v>
      </c>
      <c r="F62" s="61" t="s">
        <v>641</v>
      </c>
      <c r="G62" s="61" t="s">
        <v>642</v>
      </c>
      <c r="H62" s="61" t="s">
        <v>643</v>
      </c>
      <c r="I62" s="61" t="s">
        <v>644</v>
      </c>
      <c r="J62" s="61" t="s">
        <v>645</v>
      </c>
      <c r="K62" s="61" t="s">
        <v>646</v>
      </c>
      <c r="L62" s="114"/>
      <c r="M62" s="114"/>
    </row>
    <row r="63" spans="1:13" ht="15" customHeight="1">
      <c r="A63" s="61" t="s">
        <v>668</v>
      </c>
      <c r="B63" s="105" t="str">
        <f>IF(ISERR(B52),"",B52)</f>
        <v/>
      </c>
      <c r="C63" s="105" t="str">
        <f aca="true" t="shared" si="10" ref="C63:K63">IF(ISERR(C52),"",C52)</f>
        <v/>
      </c>
      <c r="D63" s="105" t="str">
        <f t="shared" si="10"/>
        <v/>
      </c>
      <c r="E63" s="105" t="str">
        <f t="shared" si="10"/>
        <v/>
      </c>
      <c r="F63" s="105" t="str">
        <f t="shared" si="10"/>
        <v/>
      </c>
      <c r="G63" s="105" t="str">
        <f t="shared" si="10"/>
        <v/>
      </c>
      <c r="H63" s="105" t="str">
        <f t="shared" si="10"/>
        <v/>
      </c>
      <c r="I63" s="105" t="str">
        <f t="shared" si="10"/>
        <v/>
      </c>
      <c r="J63" s="105" t="str">
        <f t="shared" si="10"/>
        <v/>
      </c>
      <c r="K63" s="105" t="str">
        <f t="shared" si="10"/>
        <v/>
      </c>
      <c r="L63" s="114"/>
      <c r="M63" s="114"/>
    </row>
    <row r="64" spans="1:13" ht="15" customHeight="1">
      <c r="A64" s="72" t="s">
        <v>669</v>
      </c>
      <c r="B64" s="106" t="str">
        <f>IF(B63="","",IF(AND(B63&gt;17,B63&lt;23),"Pass","Inquiry"))</f>
        <v/>
      </c>
      <c r="C64" s="106" t="str">
        <f aca="true" t="shared" si="11" ref="C64:K64">IF(C63="","",IF(AND(C63&gt;17,C63&lt;23),"Pass","Inquiry"))</f>
        <v/>
      </c>
      <c r="D64" s="106" t="str">
        <f t="shared" si="11"/>
        <v/>
      </c>
      <c r="E64" s="106" t="str">
        <f t="shared" si="11"/>
        <v/>
      </c>
      <c r="F64" s="106" t="str">
        <f t="shared" si="11"/>
        <v/>
      </c>
      <c r="G64" s="106" t="str">
        <f t="shared" si="11"/>
        <v/>
      </c>
      <c r="H64" s="106" t="str">
        <f t="shared" si="11"/>
        <v/>
      </c>
      <c r="I64" s="106" t="str">
        <f t="shared" si="11"/>
        <v/>
      </c>
      <c r="J64" s="106" t="str">
        <f t="shared" si="11"/>
        <v/>
      </c>
      <c r="K64" s="106" t="str">
        <f t="shared" si="11"/>
        <v/>
      </c>
      <c r="L64" s="114"/>
      <c r="M64" s="114"/>
    </row>
    <row r="65" spans="1:13" ht="15" customHeight="1">
      <c r="A65" s="61" t="str">
        <f>L2</f>
        <v>Control Sample</v>
      </c>
      <c r="B65" s="61"/>
      <c r="C65" s="61"/>
      <c r="D65" s="61"/>
      <c r="E65" s="61"/>
      <c r="F65" s="61"/>
      <c r="G65" s="61"/>
      <c r="H65" s="61"/>
      <c r="I65" s="61"/>
      <c r="J65" s="61"/>
      <c r="K65" s="61"/>
      <c r="L65" s="114"/>
      <c r="M65" s="114"/>
    </row>
    <row r="66" spans="1:13" ht="15" customHeight="1">
      <c r="A66" s="61" t="s">
        <v>632</v>
      </c>
      <c r="B66" s="61" t="s">
        <v>637</v>
      </c>
      <c r="C66" s="61" t="s">
        <v>638</v>
      </c>
      <c r="D66" s="61" t="s">
        <v>639</v>
      </c>
      <c r="E66" s="61" t="s">
        <v>640</v>
      </c>
      <c r="F66" s="61" t="s">
        <v>641</v>
      </c>
      <c r="G66" s="61" t="s">
        <v>642</v>
      </c>
      <c r="H66" s="61" t="s">
        <v>643</v>
      </c>
      <c r="I66" s="61" t="s">
        <v>644</v>
      </c>
      <c r="J66" s="61" t="s">
        <v>645</v>
      </c>
      <c r="K66" s="61" t="s">
        <v>646</v>
      </c>
      <c r="L66" s="114"/>
      <c r="M66" s="114"/>
    </row>
    <row r="67" spans="1:13" ht="15" customHeight="1">
      <c r="A67" s="61" t="s">
        <v>668</v>
      </c>
      <c r="B67" s="105" t="str">
        <f>IF(ISERR(B58),"",B58)</f>
        <v/>
      </c>
      <c r="C67" s="105" t="str">
        <f aca="true" t="shared" si="12" ref="C67:K67">IF(ISERR(C58),"",C58)</f>
        <v/>
      </c>
      <c r="D67" s="105" t="str">
        <f t="shared" si="12"/>
        <v/>
      </c>
      <c r="E67" s="105" t="str">
        <f t="shared" si="12"/>
        <v/>
      </c>
      <c r="F67" s="105" t="str">
        <f t="shared" si="12"/>
        <v/>
      </c>
      <c r="G67" s="105" t="str">
        <f t="shared" si="12"/>
        <v/>
      </c>
      <c r="H67" s="105" t="str">
        <f t="shared" si="12"/>
        <v/>
      </c>
      <c r="I67" s="105" t="str">
        <f t="shared" si="12"/>
        <v/>
      </c>
      <c r="J67" s="105" t="str">
        <f t="shared" si="12"/>
        <v/>
      </c>
      <c r="K67" s="105" t="str">
        <f t="shared" si="12"/>
        <v/>
      </c>
      <c r="L67" s="114"/>
      <c r="M67" s="114"/>
    </row>
    <row r="68" spans="1:13" ht="15" customHeight="1">
      <c r="A68" s="72" t="s">
        <v>669</v>
      </c>
      <c r="B68" s="106" t="str">
        <f>IF(B67="","",IF(AND(B67&gt;17,B67&lt;23),"Pass","Inquiry"))</f>
        <v/>
      </c>
      <c r="C68" s="106" t="str">
        <f aca="true" t="shared" si="13" ref="C68:K68">IF(C67="","",IF(AND(C67&gt;17,C67&lt;23),"Pass","Inquiry"))</f>
        <v/>
      </c>
      <c r="D68" s="106" t="str">
        <f t="shared" si="13"/>
        <v/>
      </c>
      <c r="E68" s="106" t="str">
        <f t="shared" si="13"/>
        <v/>
      </c>
      <c r="F68" s="106" t="str">
        <f t="shared" si="13"/>
        <v/>
      </c>
      <c r="G68" s="106" t="str">
        <f t="shared" si="13"/>
        <v/>
      </c>
      <c r="H68" s="106" t="str">
        <f t="shared" si="13"/>
        <v/>
      </c>
      <c r="I68" s="106" t="str">
        <f t="shared" si="13"/>
        <v/>
      </c>
      <c r="J68" s="106" t="str">
        <f t="shared" si="13"/>
        <v/>
      </c>
      <c r="K68" s="106" t="str">
        <f t="shared" si="13"/>
        <v/>
      </c>
      <c r="L68" s="114"/>
      <c r="M68" s="114"/>
    </row>
    <row r="69" spans="1:11" ht="15" customHeight="1">
      <c r="A69" s="104" t="s">
        <v>670</v>
      </c>
      <c r="B69" s="94"/>
      <c r="C69" s="94"/>
      <c r="D69" s="94"/>
      <c r="E69" s="94"/>
      <c r="F69" s="94"/>
      <c r="G69" s="94"/>
      <c r="H69" s="94"/>
      <c r="I69" s="94"/>
      <c r="J69" s="94"/>
      <c r="K69" s="95"/>
    </row>
    <row r="70" spans="1:13" ht="15" customHeight="1">
      <c r="A70" s="61" t="str">
        <f>L1</f>
        <v>Test Sample</v>
      </c>
      <c r="B70" s="61"/>
      <c r="C70" s="61"/>
      <c r="D70" s="61"/>
      <c r="E70" s="61"/>
      <c r="F70" s="61"/>
      <c r="G70" s="61"/>
      <c r="H70" s="61"/>
      <c r="I70" s="61"/>
      <c r="J70" s="61"/>
      <c r="K70" s="61"/>
      <c r="L70" s="115"/>
      <c r="M70" s="115"/>
    </row>
    <row r="71" spans="1:13" ht="15" customHeight="1">
      <c r="A71" s="61" t="s">
        <v>632</v>
      </c>
      <c r="B71" s="61" t="s">
        <v>637</v>
      </c>
      <c r="C71" s="61" t="s">
        <v>638</v>
      </c>
      <c r="D71" s="61" t="s">
        <v>639</v>
      </c>
      <c r="E71" s="61" t="s">
        <v>640</v>
      </c>
      <c r="F71" s="61" t="s">
        <v>641</v>
      </c>
      <c r="G71" s="61" t="s">
        <v>642</v>
      </c>
      <c r="H71" s="61" t="s">
        <v>643</v>
      </c>
      <c r="I71" s="61" t="s">
        <v>644</v>
      </c>
      <c r="J71" s="61" t="s">
        <v>645</v>
      </c>
      <c r="K71" s="61" t="s">
        <v>646</v>
      </c>
      <c r="L71" s="115"/>
      <c r="M71" s="115"/>
    </row>
    <row r="72" spans="1:13" ht="15" customHeight="1">
      <c r="A72" s="61" t="s">
        <v>671</v>
      </c>
      <c r="B72" s="105" t="str">
        <f>IF(ISERR(B50),"",B50)</f>
        <v/>
      </c>
      <c r="C72" s="105" t="str">
        <f aca="true" t="shared" si="14" ref="C72:K72">IF(ISERR(C50),"",C50)</f>
        <v/>
      </c>
      <c r="D72" s="105" t="str">
        <f t="shared" si="14"/>
        <v/>
      </c>
      <c r="E72" s="105" t="str">
        <f t="shared" si="14"/>
        <v/>
      </c>
      <c r="F72" s="105" t="str">
        <f t="shared" si="14"/>
        <v/>
      </c>
      <c r="G72" s="105" t="str">
        <f t="shared" si="14"/>
        <v/>
      </c>
      <c r="H72" s="105" t="str">
        <f t="shared" si="14"/>
        <v/>
      </c>
      <c r="I72" s="105" t="str">
        <f t="shared" si="14"/>
        <v/>
      </c>
      <c r="J72" s="105" t="str">
        <f t="shared" si="14"/>
        <v/>
      </c>
      <c r="K72" s="105" t="str">
        <f t="shared" si="14"/>
        <v/>
      </c>
      <c r="L72" s="116"/>
      <c r="M72" s="117"/>
    </row>
    <row r="73" spans="1:13" ht="15" customHeight="1">
      <c r="A73" s="72" t="s">
        <v>672</v>
      </c>
      <c r="B73" s="106" t="str">
        <f>IF(B72="","",IF(AND(B72&gt;18,B72&lt;22),"Pass","Inquiry"))</f>
        <v/>
      </c>
      <c r="C73" s="106" t="str">
        <f aca="true" t="shared" si="15" ref="C73:K73">IF(C72="","",IF(AND(C72&gt;18,C72&lt;22),"Pass","Inquiry"))</f>
        <v/>
      </c>
      <c r="D73" s="106" t="str">
        <f t="shared" si="15"/>
        <v/>
      </c>
      <c r="E73" s="106" t="str">
        <f t="shared" si="15"/>
        <v/>
      </c>
      <c r="F73" s="106" t="str">
        <f t="shared" si="15"/>
        <v/>
      </c>
      <c r="G73" s="106" t="str">
        <f t="shared" si="15"/>
        <v/>
      </c>
      <c r="H73" s="106" t="str">
        <f t="shared" si="15"/>
        <v/>
      </c>
      <c r="I73" s="106" t="str">
        <f t="shared" si="15"/>
        <v/>
      </c>
      <c r="J73" s="106" t="str">
        <f t="shared" si="15"/>
        <v/>
      </c>
      <c r="K73" s="106" t="str">
        <f t="shared" si="15"/>
        <v/>
      </c>
      <c r="L73" s="118"/>
      <c r="M73" s="118"/>
    </row>
    <row r="74" spans="1:11" ht="15" customHeight="1">
      <c r="A74" s="61" t="str">
        <f>L2</f>
        <v>Control Sample</v>
      </c>
      <c r="B74" s="61"/>
      <c r="C74" s="61"/>
      <c r="D74" s="61"/>
      <c r="E74" s="61"/>
      <c r="F74" s="61"/>
      <c r="G74" s="61"/>
      <c r="H74" s="61"/>
      <c r="I74" s="61"/>
      <c r="J74" s="61"/>
      <c r="K74" s="61"/>
    </row>
    <row r="75" spans="1:11" ht="15" customHeight="1">
      <c r="A75" s="61" t="s">
        <v>632</v>
      </c>
      <c r="B75" s="61" t="s">
        <v>637</v>
      </c>
      <c r="C75" s="61" t="s">
        <v>638</v>
      </c>
      <c r="D75" s="61" t="s">
        <v>639</v>
      </c>
      <c r="E75" s="61" t="s">
        <v>640</v>
      </c>
      <c r="F75" s="61" t="s">
        <v>641</v>
      </c>
      <c r="G75" s="61" t="s">
        <v>642</v>
      </c>
      <c r="H75" s="61" t="s">
        <v>643</v>
      </c>
      <c r="I75" s="61" t="s">
        <v>644</v>
      </c>
      <c r="J75" s="61" t="s">
        <v>645</v>
      </c>
      <c r="K75" s="61" t="s">
        <v>646</v>
      </c>
    </row>
    <row r="76" spans="1:11" ht="15" customHeight="1">
      <c r="A76" s="61" t="s">
        <v>671</v>
      </c>
      <c r="B76" s="105" t="str">
        <f>IF(ISERR(B56),"",B56)</f>
        <v/>
      </c>
      <c r="C76" s="105" t="str">
        <f aca="true" t="shared" si="16" ref="C76:K76">IF(ISERR(C56),"",C56)</f>
        <v/>
      </c>
      <c r="D76" s="105" t="str">
        <f t="shared" si="16"/>
        <v/>
      </c>
      <c r="E76" s="105" t="str">
        <f t="shared" si="16"/>
        <v/>
      </c>
      <c r="F76" s="105" t="str">
        <f t="shared" si="16"/>
        <v/>
      </c>
      <c r="G76" s="105" t="str">
        <f t="shared" si="16"/>
        <v/>
      </c>
      <c r="H76" s="105" t="str">
        <f t="shared" si="16"/>
        <v/>
      </c>
      <c r="I76" s="105" t="str">
        <f t="shared" si="16"/>
        <v/>
      </c>
      <c r="J76" s="105" t="str">
        <f t="shared" si="16"/>
        <v/>
      </c>
      <c r="K76" s="105" t="str">
        <f t="shared" si="16"/>
        <v/>
      </c>
    </row>
    <row r="77" spans="1:11" ht="15" customHeight="1">
      <c r="A77" s="72" t="s">
        <v>672</v>
      </c>
      <c r="B77" s="106" t="str">
        <f>IF(B76="","",IF(AND(B76&gt;18,B76&lt;22),"Pass","Inquiry"))</f>
        <v/>
      </c>
      <c r="C77" s="106" t="str">
        <f aca="true" t="shared" si="17" ref="C77:K77">IF(C76="","",IF(AND(C76&gt;18,C76&lt;22),"Pass","Inquiry"))</f>
        <v/>
      </c>
      <c r="D77" s="106" t="str">
        <f t="shared" si="17"/>
        <v/>
      </c>
      <c r="E77" s="106" t="str">
        <f t="shared" si="17"/>
        <v/>
      </c>
      <c r="F77" s="106" t="str">
        <f t="shared" si="17"/>
        <v/>
      </c>
      <c r="G77" s="106" t="str">
        <f t="shared" si="17"/>
        <v/>
      </c>
      <c r="H77" s="106" t="str">
        <f t="shared" si="17"/>
        <v/>
      </c>
      <c r="I77" s="106" t="str">
        <f t="shared" si="17"/>
        <v/>
      </c>
      <c r="J77" s="106" t="str">
        <f t="shared" si="17"/>
        <v/>
      </c>
      <c r="K77" s="106" t="str">
        <f t="shared" si="17"/>
        <v/>
      </c>
    </row>
    <row r="78" spans="1:11" ht="15" customHeight="1">
      <c r="A78" s="104" t="s">
        <v>673</v>
      </c>
      <c r="B78" s="94"/>
      <c r="C78" s="94"/>
      <c r="D78" s="94"/>
      <c r="E78" s="94"/>
      <c r="F78" s="94"/>
      <c r="G78" s="94"/>
      <c r="H78" s="94"/>
      <c r="I78" s="94"/>
      <c r="J78" s="94"/>
      <c r="K78" s="95"/>
    </row>
    <row r="79" spans="1:11" ht="15" customHeight="1">
      <c r="A79" s="61" t="str">
        <f>$L$1</f>
        <v>Test Sample</v>
      </c>
      <c r="B79" s="61"/>
      <c r="C79" s="61"/>
      <c r="D79" s="61"/>
      <c r="E79" s="61"/>
      <c r="F79" s="61"/>
      <c r="G79" s="61"/>
      <c r="H79" s="61"/>
      <c r="I79" s="61"/>
      <c r="J79" s="61"/>
      <c r="K79" s="61"/>
    </row>
    <row r="80" spans="1:11" ht="15" customHeight="1">
      <c r="A80" s="61" t="s">
        <v>632</v>
      </c>
      <c r="B80" s="61" t="s">
        <v>637</v>
      </c>
      <c r="C80" s="61" t="s">
        <v>638</v>
      </c>
      <c r="D80" s="61" t="s">
        <v>639</v>
      </c>
      <c r="E80" s="61" t="s">
        <v>640</v>
      </c>
      <c r="F80" s="61" t="s">
        <v>641</v>
      </c>
      <c r="G80" s="61" t="s">
        <v>642</v>
      </c>
      <c r="H80" s="61" t="s">
        <v>643</v>
      </c>
      <c r="I80" s="61" t="s">
        <v>644</v>
      </c>
      <c r="J80" s="61" t="s">
        <v>645</v>
      </c>
      <c r="K80" s="61" t="s">
        <v>646</v>
      </c>
    </row>
    <row r="81" spans="1:11" ht="15" customHeight="1">
      <c r="A81" s="61" t="s">
        <v>674</v>
      </c>
      <c r="B81" s="105" t="str">
        <f>IF(ISERR(AVERAGE(Calculations!D184:D185)),"",AVERAGE(Calculations!D184:D185))</f>
        <v/>
      </c>
      <c r="C81" s="105" t="str">
        <f>IF(ISERR(AVERAGE(Calculations!E184:E185)),"",AVERAGE(Calculations!E184:E185))</f>
        <v/>
      </c>
      <c r="D81" s="105" t="str">
        <f>IF(ISERR(AVERAGE(Calculations!F184:F185)),"",AVERAGE(Calculations!F184:F185))</f>
        <v/>
      </c>
      <c r="E81" s="105" t="str">
        <f>IF(ISERR(AVERAGE(Calculations!G184:G185)),"",AVERAGE(Calculations!G184:G185))</f>
        <v/>
      </c>
      <c r="F81" s="105" t="str">
        <f>IF(ISERR(AVERAGE(Calculations!H184:H185)),"",AVERAGE(Calculations!H184:H185))</f>
        <v/>
      </c>
      <c r="G81" s="105" t="str">
        <f>IF(ISERR(AVERAGE(Calculations!I184:I185)),"",AVERAGE(Calculations!I184:I185))</f>
        <v/>
      </c>
      <c r="H81" s="105" t="str">
        <f>IF(ISERR(AVERAGE(Calculations!J184:J185)),"",AVERAGE(Calculations!J184:J185))</f>
        <v/>
      </c>
      <c r="I81" s="105" t="str">
        <f>IF(ISERR(AVERAGE(Calculations!K184:K185)),"",AVERAGE(Calculations!K184:K185))</f>
        <v/>
      </c>
      <c r="J81" s="105" t="str">
        <f>IF(ISERR(AVERAGE(Calculations!L184:L185)),"",AVERAGE(Calculations!L184:L185))</f>
        <v/>
      </c>
      <c r="K81" s="105" t="str">
        <f>IF(ISERR(AVERAGE(Calculations!M184:M185)),"",AVERAGE(Calculations!M184:M185))</f>
        <v/>
      </c>
    </row>
    <row r="82" spans="1:11" ht="15" customHeight="1">
      <c r="A82" s="72" t="s">
        <v>675</v>
      </c>
      <c r="B82" s="107" t="str">
        <f>IF(B81="","",IF(B81&lt;35,"Inquiry","PASS"))</f>
        <v/>
      </c>
      <c r="C82" s="107" t="str">
        <f aca="true" t="shared" si="18" ref="C82:K82">IF(C81="","",IF(C81&lt;35,"Inquiry","PASS"))</f>
        <v/>
      </c>
      <c r="D82" s="107" t="str">
        <f t="shared" si="18"/>
        <v/>
      </c>
      <c r="E82" s="107" t="str">
        <f t="shared" si="18"/>
        <v/>
      </c>
      <c r="F82" s="107" t="str">
        <f t="shared" si="18"/>
        <v/>
      </c>
      <c r="G82" s="107" t="str">
        <f t="shared" si="18"/>
        <v/>
      </c>
      <c r="H82" s="107" t="str">
        <f t="shared" si="18"/>
        <v/>
      </c>
      <c r="I82" s="107" t="str">
        <f t="shared" si="18"/>
        <v/>
      </c>
      <c r="J82" s="107" t="str">
        <f t="shared" si="18"/>
        <v/>
      </c>
      <c r="K82" s="107" t="str">
        <f t="shared" si="18"/>
        <v/>
      </c>
    </row>
    <row r="83" spans="1:11" ht="15" customHeight="1">
      <c r="A83" s="61" t="str">
        <f>$L$2</f>
        <v>Control Sample</v>
      </c>
      <c r="B83" s="61"/>
      <c r="C83" s="61"/>
      <c r="D83" s="61"/>
      <c r="E83" s="61"/>
      <c r="F83" s="61"/>
      <c r="G83" s="61"/>
      <c r="H83" s="61"/>
      <c r="I83" s="61"/>
      <c r="J83" s="61"/>
      <c r="K83" s="61"/>
    </row>
    <row r="84" spans="1:11" ht="15" customHeight="1">
      <c r="A84" s="61" t="s">
        <v>632</v>
      </c>
      <c r="B84" s="61" t="s">
        <v>637</v>
      </c>
      <c r="C84" s="61" t="s">
        <v>638</v>
      </c>
      <c r="D84" s="61" t="s">
        <v>639</v>
      </c>
      <c r="E84" s="61" t="s">
        <v>640</v>
      </c>
      <c r="F84" s="61" t="s">
        <v>641</v>
      </c>
      <c r="G84" s="61" t="s">
        <v>642</v>
      </c>
      <c r="H84" s="61" t="s">
        <v>643</v>
      </c>
      <c r="I84" s="61" t="s">
        <v>644</v>
      </c>
      <c r="J84" s="61" t="s">
        <v>645</v>
      </c>
      <c r="K84" s="61" t="s">
        <v>646</v>
      </c>
    </row>
    <row r="85" spans="1:11" ht="15" customHeight="1">
      <c r="A85" s="61" t="s">
        <v>674</v>
      </c>
      <c r="B85" s="105" t="str">
        <f>IF(ISERR(AVERAGE(Calculations!P184:P185)),"",AVERAGE(Calculations!P184:P185))</f>
        <v/>
      </c>
      <c r="C85" s="105" t="str">
        <f>IF(ISERR(AVERAGE(Calculations!Q184:Q185)),"",AVERAGE(Calculations!Q184:Q185))</f>
        <v/>
      </c>
      <c r="D85" s="105" t="str">
        <f>IF(ISERR(AVERAGE(Calculations!R184:R185)),"",AVERAGE(Calculations!R184:R185))</f>
        <v/>
      </c>
      <c r="E85" s="105" t="str">
        <f>IF(ISERR(AVERAGE(Calculations!S184:S185)),"",AVERAGE(Calculations!S184:S185))</f>
        <v/>
      </c>
      <c r="F85" s="105" t="str">
        <f>IF(ISERR(AVERAGE(Calculations!T184:T185)),"",AVERAGE(Calculations!T184:T185))</f>
        <v/>
      </c>
      <c r="G85" s="105" t="str">
        <f>IF(ISERR(AVERAGE(Calculations!U184:U185)),"",AVERAGE(Calculations!U184:U185))</f>
        <v/>
      </c>
      <c r="H85" s="105" t="str">
        <f>IF(ISERR(AVERAGE(Calculations!V184:V185)),"",AVERAGE(Calculations!V184:V185))</f>
        <v/>
      </c>
      <c r="I85" s="105" t="str">
        <f>IF(ISERR(AVERAGE(Calculations!W184:W185)),"",AVERAGE(Calculations!W184:W185))</f>
        <v/>
      </c>
      <c r="J85" s="105" t="str">
        <f>IF(ISERR(AVERAGE(Calculations!X184:X185)),"",AVERAGE(Calculations!X184:X185))</f>
        <v/>
      </c>
      <c r="K85" s="105" t="str">
        <f>IF(ISERR(AVERAGE(Calculations!Y184:Y185)),"",AVERAGE(Calculations!Y184:Y185))</f>
        <v/>
      </c>
    </row>
    <row r="86" spans="1:11" ht="15" customHeight="1">
      <c r="A86" s="72" t="s">
        <v>675</v>
      </c>
      <c r="B86" s="107" t="str">
        <f>IF(B85="","",IF(B85&lt;35,"Inquiry","PASS"))</f>
        <v/>
      </c>
      <c r="C86" s="107" t="str">
        <f aca="true" t="shared" si="19" ref="C86:K86">IF(C85="","",IF(C85&lt;35,"Inquiry","PASS"))</f>
        <v/>
      </c>
      <c r="D86" s="107" t="str">
        <f t="shared" si="19"/>
        <v/>
      </c>
      <c r="E86" s="107" t="str">
        <f t="shared" si="19"/>
        <v/>
      </c>
      <c r="F86" s="107" t="str">
        <f t="shared" si="19"/>
        <v/>
      </c>
      <c r="G86" s="107" t="str">
        <f t="shared" si="19"/>
        <v/>
      </c>
      <c r="H86" s="107" t="str">
        <f t="shared" si="19"/>
        <v/>
      </c>
      <c r="I86" s="107" t="str">
        <f t="shared" si="19"/>
        <v/>
      </c>
      <c r="J86" s="107" t="str">
        <f t="shared" si="19"/>
        <v/>
      </c>
      <c r="K86" s="107" t="str">
        <f t="shared" si="19"/>
        <v/>
      </c>
    </row>
  </sheetData>
  <mergeCells count="36">
    <mergeCell ref="A1:H1"/>
    <mergeCell ref="I1:K1"/>
    <mergeCell ref="L1:M1"/>
    <mergeCell ref="A2:B2"/>
    <mergeCell ref="C2:D2"/>
    <mergeCell ref="E2:H2"/>
    <mergeCell ref="I2:K2"/>
    <mergeCell ref="L2:M2"/>
    <mergeCell ref="A3:M3"/>
    <mergeCell ref="A4:M4"/>
    <mergeCell ref="A5:M5"/>
    <mergeCell ref="A6:M6"/>
    <mergeCell ref="A7:M7"/>
    <mergeCell ref="A13:M13"/>
    <mergeCell ref="A19:K19"/>
    <mergeCell ref="A20:K20"/>
    <mergeCell ref="A24:K24"/>
    <mergeCell ref="A28:K28"/>
    <mergeCell ref="A29:K29"/>
    <mergeCell ref="A33:K33"/>
    <mergeCell ref="A37:K37"/>
    <mergeCell ref="A38:K38"/>
    <mergeCell ref="A42:K42"/>
    <mergeCell ref="A46:M46"/>
    <mergeCell ref="A47:M47"/>
    <mergeCell ref="A48:M48"/>
    <mergeCell ref="A54:M54"/>
    <mergeCell ref="A60:K60"/>
    <mergeCell ref="A61:K61"/>
    <mergeCell ref="A65:K65"/>
    <mergeCell ref="A69:K69"/>
    <mergeCell ref="A70:K70"/>
    <mergeCell ref="A74:K74"/>
    <mergeCell ref="A78:K78"/>
    <mergeCell ref="A79:K79"/>
    <mergeCell ref="A83:K83"/>
  </mergeCells>
  <conditionalFormatting sqref="B112:K112 L94:M94 B89:K89 L117:M117 L140:M140 B104:K104 B127:K127 B106:K106 B129:K129 B135:K135 L73:M73 B51:K51 B57:K57 L32:M32 B10:K10 B16:K16">
    <cfRule type="cellIs" priority="5" dxfId="0" operator="equal" stopIfTrue="1">
      <formula>"Please check"</formula>
    </cfRule>
  </conditionalFormatting>
  <conditionalFormatting sqref="B140:K140 B98:K98 B117:K117 B94:K94 B121:K121 B144:K144 B42:K44 B37:K40 B78:K81 B83:K85">
    <cfRule type="cellIs" priority="6" dxfId="0" operator="equal" stopIfTrue="1">
      <formula>"?"</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88</xdr:row>
                <xdr:rowOff>161925</xdr:rowOff>
              </from>
              <to>
                <xdr:col>10</xdr:col>
                <xdr:colOff>352425</xdr:colOff>
                <xdr:row>96</xdr:row>
                <xdr:rowOff>19050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71"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1" t="s">
        <v>3</v>
      </c>
      <c r="B1" s="60" t="s">
        <v>631</v>
      </c>
      <c r="C1" s="60" t="s">
        <v>632</v>
      </c>
      <c r="D1" s="79" t="s">
        <v>676</v>
      </c>
      <c r="E1" s="80"/>
      <c r="F1" s="79" t="s">
        <v>677</v>
      </c>
      <c r="G1" s="80"/>
      <c r="H1" s="72" t="s">
        <v>678</v>
      </c>
      <c r="I1" s="72" t="s">
        <v>679</v>
      </c>
      <c r="J1" s="72" t="s">
        <v>680</v>
      </c>
      <c r="K1" s="86" t="s">
        <v>681</v>
      </c>
    </row>
    <row r="2" spans="1:11" ht="29.25" customHeight="1">
      <c r="A2" s="61"/>
      <c r="B2" s="71"/>
      <c r="C2" s="71"/>
      <c r="D2" s="72" t="str">
        <f>F2</f>
        <v>Test Sample</v>
      </c>
      <c r="E2" s="72" t="str">
        <f>G2</f>
        <v>Control Sample</v>
      </c>
      <c r="F2" s="81" t="s">
        <v>682</v>
      </c>
      <c r="G2" s="81" t="s">
        <v>683</v>
      </c>
      <c r="H2" s="72" t="str">
        <f>D2&amp;" /"&amp;E2</f>
        <v>Test Sample /Control Sample</v>
      </c>
      <c r="I2" s="72" t="s">
        <v>684</v>
      </c>
      <c r="J2" s="72" t="str">
        <f>D2&amp;" /"&amp;E2</f>
        <v>Test Sample /Control Sample</v>
      </c>
      <c r="K2" s="87"/>
    </row>
    <row r="3" spans="1:11" ht="12.75" customHeight="1">
      <c r="A3" s="62" t="s">
        <v>8</v>
      </c>
      <c r="B3" s="82" t="str">
        <f>'Gene Table'!D3</f>
        <v>MIMAT0000416</v>
      </c>
      <c r="C3" s="83" t="s">
        <v>9</v>
      </c>
      <c r="D3" s="84" t="e">
        <f>Calculations!BN4</f>
        <v>#DIV/0!</v>
      </c>
      <c r="E3" s="84" t="e">
        <f>Calculations!BO4</f>
        <v>#DIV/0!</v>
      </c>
      <c r="F3" s="85" t="e">
        <f>2^-D3</f>
        <v>#DIV/0!</v>
      </c>
      <c r="G3" s="85" t="e">
        <f>2^-E3</f>
        <v>#DIV/0!</v>
      </c>
      <c r="H3" s="84" t="e">
        <f>F3/G3</f>
        <v>#DIV/0!</v>
      </c>
      <c r="I3" s="88" t="str">
        <f>IF(OR(COUNT(Calculations!BP4:BY4)&lt;3,COUNT(Calculations!BZ4:CI4)&lt;3),"N/A",IF(ISERROR(TTEST(Calculations!BP4:BY4,Calculations!BZ4:CI4,2,2)),"N/A",TTEST(Calculations!BP4:BY4,Calculations!BZ4:CI4,2,2)))</f>
        <v>N/A</v>
      </c>
      <c r="J3" s="84" t="e">
        <f aca="true" t="shared" si="0" ref="J3:J66">IF(H3&gt;1,H3,-1/H3)</f>
        <v>#DIV/0!</v>
      </c>
      <c r="K3" s="89" t="str">
        <f>IF(AND('Test Sample Data'!N3&gt;=35,'Control Sample Data'!N3&gt;=35),"Type 3",IF(AND('Test Sample Data'!N3&gt;=30,'Control Sample Data'!N3&gt;=30,OR(I3&gt;=0.05,I3="N/A")),"Type 2",IF(OR(AND('Test Sample Data'!N3&gt;=30,'Control Sample Data'!N3&lt;=30),AND('Test Sample Data'!N3&lt;=30,'Control Sample Data'!N3&gt;=30)),"Type 1","OKAY")))</f>
        <v>OKAY</v>
      </c>
    </row>
    <row r="4" spans="1:11" ht="12.75">
      <c r="A4" s="65"/>
      <c r="B4" s="82" t="str">
        <f>'Gene Table'!D4</f>
        <v>MIMAT0000099</v>
      </c>
      <c r="C4" s="83" t="s">
        <v>13</v>
      </c>
      <c r="D4" s="84" t="e">
        <f>Calculations!BN5</f>
        <v>#DIV/0!</v>
      </c>
      <c r="E4" s="84" t="e">
        <f>Calculations!BO5</f>
        <v>#DIV/0!</v>
      </c>
      <c r="F4" s="85" t="e">
        <f aca="true" t="shared" si="1" ref="F4:F67">2^-D4</f>
        <v>#DIV/0!</v>
      </c>
      <c r="G4" s="85" t="e">
        <f aca="true" t="shared" si="2" ref="G4:G67">2^-E4</f>
        <v>#DIV/0!</v>
      </c>
      <c r="H4" s="84" t="e">
        <f aca="true" t="shared" si="3" ref="H4:H67">F4/G4</f>
        <v>#DIV/0!</v>
      </c>
      <c r="I4" s="88" t="str">
        <f>IF(OR(COUNT(Calculations!BP5:BY5)&lt;3,COUNT(Calculations!BZ5:CI5)&lt;3),"N/A",IF(ISERROR(TTEST(Calculations!BP5:BY5,Calculations!BZ5:CI5,2,2)),"N/A",TTEST(Calculations!BP5:BY5,Calculations!BZ5:CI5,2,2)))</f>
        <v>N/A</v>
      </c>
      <c r="J4" s="84" t="e">
        <f t="shared" si="0"/>
        <v>#DIV/0!</v>
      </c>
      <c r="K4" s="89" t="str">
        <f>IF(AND('Test Sample Data'!N4&gt;=35,'Control Sample Data'!N4&gt;=35),"Type 3",IF(AND('Test Sample Data'!N4&gt;=30,'Control Sample Data'!N4&gt;=30,OR(I4&gt;=0.05,I4="N/A")),"Type 2",IF(OR(AND('Test Sample Data'!N4&gt;=30,'Control Sample Data'!N4&lt;=30),AND('Test Sample Data'!N4&lt;=30,'Control Sample Data'!N4&gt;=30)),"Type 1","OKAY")))</f>
        <v>OKAY</v>
      </c>
    </row>
    <row r="5" spans="1:11" ht="12.75">
      <c r="A5" s="65"/>
      <c r="B5" s="82" t="str">
        <f>'Gene Table'!D5</f>
        <v>MIMAT0000680</v>
      </c>
      <c r="C5" s="83" t="s">
        <v>17</v>
      </c>
      <c r="D5" s="84" t="e">
        <f>Calculations!BN6</f>
        <v>#DIV/0!</v>
      </c>
      <c r="E5" s="84" t="e">
        <f>Calculations!BO6</f>
        <v>#DIV/0!</v>
      </c>
      <c r="F5" s="85" t="e">
        <f t="shared" si="1"/>
        <v>#DIV/0!</v>
      </c>
      <c r="G5" s="85" t="e">
        <f t="shared" si="2"/>
        <v>#DIV/0!</v>
      </c>
      <c r="H5" s="84" t="e">
        <f t="shared" si="3"/>
        <v>#DIV/0!</v>
      </c>
      <c r="I5" s="88" t="str">
        <f>IF(OR(COUNT(Calculations!BP6:BY6)&lt;3,COUNT(Calculations!BZ6:CI6)&lt;3),"N/A",IF(ISERROR(TTEST(Calculations!BP6:BY6,Calculations!BZ6:CI6,2,2)),"N/A",TTEST(Calculations!BP6:BY6,Calculations!BZ6:CI6,2,2)))</f>
        <v>N/A</v>
      </c>
      <c r="J5" s="84" t="e">
        <f t="shared" si="0"/>
        <v>#DIV/0!</v>
      </c>
      <c r="K5" s="89" t="str">
        <f>IF(AND('Test Sample Data'!N5&gt;=35,'Control Sample Data'!N5&gt;=35),"Type 3",IF(AND('Test Sample Data'!N5&gt;=30,'Control Sample Data'!N5&gt;=30,OR(I5&gt;=0.05,I5="N/A")),"Type 2",IF(OR(AND('Test Sample Data'!N5&gt;=30,'Control Sample Data'!N5&lt;=30),AND('Test Sample Data'!N5&lt;=30,'Control Sample Data'!N5&gt;=30)),"Type 1","OKAY")))</f>
        <v>OKAY</v>
      </c>
    </row>
    <row r="6" spans="1:11" ht="12.75">
      <c r="A6" s="65"/>
      <c r="B6" s="82" t="str">
        <f>'Gene Table'!D6</f>
        <v>MIMAT0000069</v>
      </c>
      <c r="C6" s="83" t="s">
        <v>21</v>
      </c>
      <c r="D6" s="84" t="e">
        <f>Calculations!BN7</f>
        <v>#DIV/0!</v>
      </c>
      <c r="E6" s="84" t="e">
        <f>Calculations!BO7</f>
        <v>#DIV/0!</v>
      </c>
      <c r="F6" s="85" t="e">
        <f t="shared" si="1"/>
        <v>#DIV/0!</v>
      </c>
      <c r="G6" s="85" t="e">
        <f t="shared" si="2"/>
        <v>#DIV/0!</v>
      </c>
      <c r="H6" s="84" t="e">
        <f t="shared" si="3"/>
        <v>#DIV/0!</v>
      </c>
      <c r="I6" s="88" t="str">
        <f>IF(OR(COUNT(Calculations!BP7:BY7)&lt;3,COUNT(Calculations!BZ7:CI7)&lt;3),"N/A",IF(ISERROR(TTEST(Calculations!BP7:BY7,Calculations!BZ7:CI7,2,2)),"N/A",TTEST(Calculations!BP7:BY7,Calculations!BZ7:CI7,2,2)))</f>
        <v>N/A</v>
      </c>
      <c r="J6" s="84" t="e">
        <f t="shared" si="0"/>
        <v>#DIV/0!</v>
      </c>
      <c r="K6" s="89" t="str">
        <f>IF(AND('Test Sample Data'!N6&gt;=35,'Control Sample Data'!N6&gt;=35),"Type 3",IF(AND('Test Sample Data'!N6&gt;=30,'Control Sample Data'!N6&gt;=30,OR(I6&gt;=0.05,I6="N/A")),"Type 2",IF(OR(AND('Test Sample Data'!N6&gt;=30,'Control Sample Data'!N6&lt;=30),AND('Test Sample Data'!N6&lt;=30,'Control Sample Data'!N6&gt;=30)),"Type 1","OKAY")))</f>
        <v>OKAY</v>
      </c>
    </row>
    <row r="7" spans="1:11" ht="12.75">
      <c r="A7" s="65"/>
      <c r="B7" s="82" t="str">
        <f>'Gene Table'!D7</f>
        <v>MIMAT0000422</v>
      </c>
      <c r="C7" s="83" t="s">
        <v>25</v>
      </c>
      <c r="D7" s="84" t="e">
        <f>Calculations!BN8</f>
        <v>#DIV/0!</v>
      </c>
      <c r="E7" s="84" t="e">
        <f>Calculations!BO8</f>
        <v>#DIV/0!</v>
      </c>
      <c r="F7" s="85" t="e">
        <f t="shared" si="1"/>
        <v>#DIV/0!</v>
      </c>
      <c r="G7" s="85" t="e">
        <f t="shared" si="2"/>
        <v>#DIV/0!</v>
      </c>
      <c r="H7" s="84" t="e">
        <f t="shared" si="3"/>
        <v>#DIV/0!</v>
      </c>
      <c r="I7" s="88" t="str">
        <f>IF(OR(COUNT(Calculations!BP8:BY8)&lt;3,COUNT(Calculations!BZ8:CI8)&lt;3),"N/A",IF(ISERROR(TTEST(Calculations!BP8:BY8,Calculations!BZ8:CI8,2,2)),"N/A",TTEST(Calculations!BP8:BY8,Calculations!BZ8:CI8,2,2)))</f>
        <v>N/A</v>
      </c>
      <c r="J7" s="84" t="e">
        <f t="shared" si="0"/>
        <v>#DIV/0!</v>
      </c>
      <c r="K7" s="89" t="str">
        <f>IF(AND('Test Sample Data'!N7&gt;=35,'Control Sample Data'!N7&gt;=35),"Type 3",IF(AND('Test Sample Data'!N7&gt;=30,'Control Sample Data'!N7&gt;=30,OR(I7&gt;=0.05,I7="N/A")),"Type 2",IF(OR(AND('Test Sample Data'!N7&gt;=30,'Control Sample Data'!N7&lt;=30),AND('Test Sample Data'!N7&lt;=30,'Control Sample Data'!N7&gt;=30)),"Type 1","OKAY")))</f>
        <v>OKAY</v>
      </c>
    </row>
    <row r="8" spans="1:11" ht="12.75">
      <c r="A8" s="65"/>
      <c r="B8" s="82" t="str">
        <f>'Gene Table'!D8</f>
        <v>MIMAT0000443</v>
      </c>
      <c r="C8" s="83" t="s">
        <v>29</v>
      </c>
      <c r="D8" s="84" t="e">
        <f>Calculations!BN9</f>
        <v>#DIV/0!</v>
      </c>
      <c r="E8" s="84" t="e">
        <f>Calculations!BO9</f>
        <v>#DIV/0!</v>
      </c>
      <c r="F8" s="85" t="e">
        <f t="shared" si="1"/>
        <v>#DIV/0!</v>
      </c>
      <c r="G8" s="85" t="e">
        <f t="shared" si="2"/>
        <v>#DIV/0!</v>
      </c>
      <c r="H8" s="84" t="e">
        <f t="shared" si="3"/>
        <v>#DIV/0!</v>
      </c>
      <c r="I8" s="88" t="str">
        <f>IF(OR(COUNT(Calculations!BP9:BY9)&lt;3,COUNT(Calculations!BZ9:CI9)&lt;3),"N/A",IF(ISERROR(TTEST(Calculations!BP9:BY9,Calculations!BZ9:CI9,2,2)),"N/A",TTEST(Calculations!BP9:BY9,Calculations!BZ9:CI9,2,2)))</f>
        <v>N/A</v>
      </c>
      <c r="J8" s="84" t="e">
        <f t="shared" si="0"/>
        <v>#DIV/0!</v>
      </c>
      <c r="K8" s="89" t="str">
        <f>IF(AND('Test Sample Data'!N8&gt;=35,'Control Sample Data'!N8&gt;=35),"Type 3",IF(AND('Test Sample Data'!N8&gt;=30,'Control Sample Data'!N8&gt;=30,OR(I8&gt;=0.05,I8="N/A")),"Type 2",IF(OR(AND('Test Sample Data'!N8&gt;=30,'Control Sample Data'!N8&lt;=30),AND('Test Sample Data'!N8&lt;=30,'Control Sample Data'!N8&gt;=30)),"Type 1","OKAY")))</f>
        <v>OKAY</v>
      </c>
    </row>
    <row r="9" spans="1:11" ht="12.75">
      <c r="A9" s="65"/>
      <c r="B9" s="82" t="str">
        <f>'Gene Table'!D9</f>
        <v>MIMAT0000437</v>
      </c>
      <c r="C9" s="83" t="s">
        <v>33</v>
      </c>
      <c r="D9" s="84" t="e">
        <f>Calculations!BN10</f>
        <v>#DIV/0!</v>
      </c>
      <c r="E9" s="84" t="e">
        <f>Calculations!BO10</f>
        <v>#DIV/0!</v>
      </c>
      <c r="F9" s="85" t="e">
        <f t="shared" si="1"/>
        <v>#DIV/0!</v>
      </c>
      <c r="G9" s="85" t="e">
        <f t="shared" si="2"/>
        <v>#DIV/0!</v>
      </c>
      <c r="H9" s="84" t="e">
        <f t="shared" si="3"/>
        <v>#DIV/0!</v>
      </c>
      <c r="I9" s="88" t="str">
        <f>IF(OR(COUNT(Calculations!BP10:BY10)&lt;3,COUNT(Calculations!BZ10:CI10)&lt;3),"N/A",IF(ISERROR(TTEST(Calculations!BP10:BY10,Calculations!BZ10:CI10,2,2)),"N/A",TTEST(Calculations!BP10:BY10,Calculations!BZ10:CI10,2,2)))</f>
        <v>N/A</v>
      </c>
      <c r="J9" s="84" t="e">
        <f t="shared" si="0"/>
        <v>#DIV/0!</v>
      </c>
      <c r="K9" s="89" t="str">
        <f>IF(AND('Test Sample Data'!N9&gt;=35,'Control Sample Data'!N9&gt;=35),"Type 3",IF(AND('Test Sample Data'!N9&gt;=30,'Control Sample Data'!N9&gt;=30,OR(I9&gt;=0.05,I9="N/A")),"Type 2",IF(OR(AND('Test Sample Data'!N9&gt;=30,'Control Sample Data'!N9&lt;=30),AND('Test Sample Data'!N9&lt;=30,'Control Sample Data'!N9&gt;=30)),"Type 1","OKAY")))</f>
        <v>OKAY</v>
      </c>
    </row>
    <row r="10" spans="1:11" ht="12.75">
      <c r="A10" s="65"/>
      <c r="B10" s="82" t="str">
        <f>'Gene Table'!D10</f>
        <v>MIMAT0000439</v>
      </c>
      <c r="C10" s="83" t="s">
        <v>37</v>
      </c>
      <c r="D10" s="84" t="e">
        <f>Calculations!BN11</f>
        <v>#DIV/0!</v>
      </c>
      <c r="E10" s="84" t="e">
        <f>Calculations!BO11</f>
        <v>#DIV/0!</v>
      </c>
      <c r="F10" s="85" t="e">
        <f t="shared" si="1"/>
        <v>#DIV/0!</v>
      </c>
      <c r="G10" s="85" t="e">
        <f t="shared" si="2"/>
        <v>#DIV/0!</v>
      </c>
      <c r="H10" s="84" t="e">
        <f t="shared" si="3"/>
        <v>#DIV/0!</v>
      </c>
      <c r="I10" s="88" t="str">
        <f>IF(OR(COUNT(Calculations!BP11:BY11)&lt;3,COUNT(Calculations!BZ11:CI11)&lt;3),"N/A",IF(ISERROR(TTEST(Calculations!BP11:BY11,Calculations!BZ11:CI11,2,2)),"N/A",TTEST(Calculations!BP11:BY11,Calculations!BZ11:CI11,2,2)))</f>
        <v>N/A</v>
      </c>
      <c r="J10" s="84" t="e">
        <f t="shared" si="0"/>
        <v>#DIV/0!</v>
      </c>
      <c r="K10" s="89" t="str">
        <f>IF(AND('Test Sample Data'!N10&gt;=35,'Control Sample Data'!N10&gt;=35),"Type 3",IF(AND('Test Sample Data'!N10&gt;=30,'Control Sample Data'!N10&gt;=30,OR(I10&gt;=0.05,I10="N/A")),"Type 2",IF(OR(AND('Test Sample Data'!N10&gt;=30,'Control Sample Data'!N10&lt;=30),AND('Test Sample Data'!N10&lt;=30,'Control Sample Data'!N10&gt;=30)),"Type 1","OKAY")))</f>
        <v>OKAY</v>
      </c>
    </row>
    <row r="11" spans="1:11" ht="12.75">
      <c r="A11" s="65"/>
      <c r="B11" s="82" t="str">
        <f>'Gene Table'!D11</f>
        <v>MIMAT0000452</v>
      </c>
      <c r="C11" s="83" t="s">
        <v>41</v>
      </c>
      <c r="D11" s="84" t="e">
        <f>Calculations!BN12</f>
        <v>#DIV/0!</v>
      </c>
      <c r="E11" s="84" t="e">
        <f>Calculations!BO12</f>
        <v>#DIV/0!</v>
      </c>
      <c r="F11" s="85" t="e">
        <f t="shared" si="1"/>
        <v>#DIV/0!</v>
      </c>
      <c r="G11" s="85" t="e">
        <f t="shared" si="2"/>
        <v>#DIV/0!</v>
      </c>
      <c r="H11" s="84" t="e">
        <f t="shared" si="3"/>
        <v>#DIV/0!</v>
      </c>
      <c r="I11" s="88" t="str">
        <f>IF(OR(COUNT(Calculations!BP12:BY12)&lt;3,COUNT(Calculations!BZ12:CI12)&lt;3),"N/A",IF(ISERROR(TTEST(Calculations!BP12:BY12,Calculations!BZ12:CI12,2,2)),"N/A",TTEST(Calculations!BP12:BY12,Calculations!BZ12:CI12,2,2)))</f>
        <v>N/A</v>
      </c>
      <c r="J11" s="84" t="e">
        <f t="shared" si="0"/>
        <v>#DIV/0!</v>
      </c>
      <c r="K11" s="89" t="str">
        <f>IF(AND('Test Sample Data'!N11&gt;=35,'Control Sample Data'!N11&gt;=35),"Type 3",IF(AND('Test Sample Data'!N11&gt;=30,'Control Sample Data'!N11&gt;=30,OR(I11&gt;=0.05,I11="N/A")),"Type 2",IF(OR(AND('Test Sample Data'!N11&gt;=30,'Control Sample Data'!N11&lt;=30),AND('Test Sample Data'!N11&lt;=30,'Control Sample Data'!N11&gt;=30)),"Type 1","OKAY")))</f>
        <v>OKAY</v>
      </c>
    </row>
    <row r="12" spans="1:11" ht="12.75">
      <c r="A12" s="65"/>
      <c r="B12" s="82" t="str">
        <f>'Gene Table'!D12</f>
        <v>MIMAT0000259</v>
      </c>
      <c r="C12" s="83" t="s">
        <v>45</v>
      </c>
      <c r="D12" s="84" t="e">
        <f>Calculations!BN13</f>
        <v>#DIV/0!</v>
      </c>
      <c r="E12" s="84" t="e">
        <f>Calculations!BO13</f>
        <v>#DIV/0!</v>
      </c>
      <c r="F12" s="85" t="e">
        <f t="shared" si="1"/>
        <v>#DIV/0!</v>
      </c>
      <c r="G12" s="85" t="e">
        <f t="shared" si="2"/>
        <v>#DIV/0!</v>
      </c>
      <c r="H12" s="84" t="e">
        <f t="shared" si="3"/>
        <v>#DIV/0!</v>
      </c>
      <c r="I12" s="88" t="str">
        <f>IF(OR(COUNT(Calculations!BP13:BY13)&lt;3,COUNT(Calculations!BZ13:CI13)&lt;3),"N/A",IF(ISERROR(TTEST(Calculations!BP13:BY13,Calculations!BZ13:CI13,2,2)),"N/A",TTEST(Calculations!BP13:BY13,Calculations!BZ13:CI13,2,2)))</f>
        <v>N/A</v>
      </c>
      <c r="J12" s="84" t="e">
        <f t="shared" si="0"/>
        <v>#DIV/0!</v>
      </c>
      <c r="K12" s="89" t="str">
        <f>IF(AND('Test Sample Data'!N12&gt;=35,'Control Sample Data'!N12&gt;=35),"Type 3",IF(AND('Test Sample Data'!N12&gt;=30,'Control Sample Data'!N12&gt;=30,OR(I12&gt;=0.05,I12="N/A")),"Type 2",IF(OR(AND('Test Sample Data'!N12&gt;=30,'Control Sample Data'!N12&lt;=30),AND('Test Sample Data'!N12&lt;=30,'Control Sample Data'!N12&gt;=30)),"Type 1","OKAY")))</f>
        <v>OKAY</v>
      </c>
    </row>
    <row r="13" spans="1:11" ht="12.75">
      <c r="A13" s="65"/>
      <c r="B13" s="82" t="str">
        <f>'Gene Table'!D13</f>
        <v>MIMAT0000261</v>
      </c>
      <c r="C13" s="83" t="s">
        <v>49</v>
      </c>
      <c r="D13" s="84" t="e">
        <f>Calculations!BN14</f>
        <v>#DIV/0!</v>
      </c>
      <c r="E13" s="84" t="e">
        <f>Calculations!BO14</f>
        <v>#DIV/0!</v>
      </c>
      <c r="F13" s="85" t="e">
        <f t="shared" si="1"/>
        <v>#DIV/0!</v>
      </c>
      <c r="G13" s="85" t="e">
        <f t="shared" si="2"/>
        <v>#DIV/0!</v>
      </c>
      <c r="H13" s="84" t="e">
        <f t="shared" si="3"/>
        <v>#DIV/0!</v>
      </c>
      <c r="I13" s="88" t="str">
        <f>IF(OR(COUNT(Calculations!BP14:BY14)&lt;3,COUNT(Calculations!BZ14:CI14)&lt;3),"N/A",IF(ISERROR(TTEST(Calculations!BP14:BY14,Calculations!BZ14:CI14,2,2)),"N/A",TTEST(Calculations!BP14:BY14,Calculations!BZ14:CI14,2,2)))</f>
        <v>N/A</v>
      </c>
      <c r="J13" s="84" t="e">
        <f t="shared" si="0"/>
        <v>#DIV/0!</v>
      </c>
      <c r="K13" s="89" t="str">
        <f>IF(AND('Test Sample Data'!N13&gt;=35,'Control Sample Data'!N13&gt;=35),"Type 3",IF(AND('Test Sample Data'!N13&gt;=30,'Control Sample Data'!N13&gt;=30,OR(I13&gt;=0.05,I13="N/A")),"Type 2",IF(OR(AND('Test Sample Data'!N13&gt;=30,'Control Sample Data'!N13&lt;=30),AND('Test Sample Data'!N13&lt;=30,'Control Sample Data'!N13&gt;=30)),"Type 1","OKAY")))</f>
        <v>OKAY</v>
      </c>
    </row>
    <row r="14" spans="1:11" ht="12.75">
      <c r="A14" s="65"/>
      <c r="B14" s="82" t="str">
        <f>'Gene Table'!D14</f>
        <v>MIMAT0000458</v>
      </c>
      <c r="C14" s="83" t="s">
        <v>53</v>
      </c>
      <c r="D14" s="84" t="e">
        <f>Calculations!BN15</f>
        <v>#DIV/0!</v>
      </c>
      <c r="E14" s="84" t="e">
        <f>Calculations!BO15</f>
        <v>#DIV/0!</v>
      </c>
      <c r="F14" s="85" t="e">
        <f t="shared" si="1"/>
        <v>#DIV/0!</v>
      </c>
      <c r="G14" s="85" t="e">
        <f t="shared" si="2"/>
        <v>#DIV/0!</v>
      </c>
      <c r="H14" s="84" t="e">
        <f t="shared" si="3"/>
        <v>#DIV/0!</v>
      </c>
      <c r="I14" s="88" t="str">
        <f>IF(OR(COUNT(Calculations!BP15:BY15)&lt;3,COUNT(Calculations!BZ15:CI15)&lt;3),"N/A",IF(ISERROR(TTEST(Calculations!BP15:BY15,Calculations!BZ15:CI15,2,2)),"N/A",TTEST(Calculations!BP15:BY15,Calculations!BZ15:CI15,2,2)))</f>
        <v>N/A</v>
      </c>
      <c r="J14" s="84" t="e">
        <f t="shared" si="0"/>
        <v>#DIV/0!</v>
      </c>
      <c r="K14" s="89" t="str">
        <f>IF(AND('Test Sample Data'!N14&gt;=35,'Control Sample Data'!N14&gt;=35),"Type 3",IF(AND('Test Sample Data'!N14&gt;=30,'Control Sample Data'!N14&gt;=30,OR(I14&gt;=0.05,I14="N/A")),"Type 2",IF(OR(AND('Test Sample Data'!N14&gt;=30,'Control Sample Data'!N14&lt;=30),AND('Test Sample Data'!N14&lt;=30,'Control Sample Data'!N14&gt;=30)),"Type 1","OKAY")))</f>
        <v>OKAY</v>
      </c>
    </row>
    <row r="15" spans="1:11" ht="12.75">
      <c r="A15" s="65"/>
      <c r="B15" s="82" t="str">
        <f>'Gene Table'!D15</f>
        <v>MIMAT0000077</v>
      </c>
      <c r="C15" s="83" t="s">
        <v>57</v>
      </c>
      <c r="D15" s="84" t="e">
        <f>Calculations!BN16</f>
        <v>#DIV/0!</v>
      </c>
      <c r="E15" s="84" t="e">
        <f>Calculations!BO16</f>
        <v>#DIV/0!</v>
      </c>
      <c r="F15" s="85" t="e">
        <f t="shared" si="1"/>
        <v>#DIV/0!</v>
      </c>
      <c r="G15" s="85" t="e">
        <f t="shared" si="2"/>
        <v>#DIV/0!</v>
      </c>
      <c r="H15" s="84" t="e">
        <f t="shared" si="3"/>
        <v>#DIV/0!</v>
      </c>
      <c r="I15" s="88" t="str">
        <f>IF(OR(COUNT(Calculations!BP16:BY16)&lt;3,COUNT(Calculations!BZ16:CI16)&lt;3),"N/A",IF(ISERROR(TTEST(Calculations!BP16:BY16,Calculations!BZ16:CI16,2,2)),"N/A",TTEST(Calculations!BP16:BY16,Calculations!BZ16:CI16,2,2)))</f>
        <v>N/A</v>
      </c>
      <c r="J15" s="84" t="e">
        <f t="shared" si="0"/>
        <v>#DIV/0!</v>
      </c>
      <c r="K15" s="89" t="str">
        <f>IF(AND('Test Sample Data'!N15&gt;=35,'Control Sample Data'!N15&gt;=35),"Type 3",IF(AND('Test Sample Data'!N15&gt;=30,'Control Sample Data'!N15&gt;=30,OR(I15&gt;=0.05,I15="N/A")),"Type 2",IF(OR(AND('Test Sample Data'!N15&gt;=30,'Control Sample Data'!N15&lt;=30),AND('Test Sample Data'!N15&lt;=30,'Control Sample Data'!N15&gt;=30)),"Type 1","OKAY")))</f>
        <v>OKAY</v>
      </c>
    </row>
    <row r="16" spans="1:11" ht="12.75">
      <c r="A16" s="65"/>
      <c r="B16" s="82" t="str">
        <f>'Gene Table'!D16</f>
        <v>MIMAT0000082</v>
      </c>
      <c r="C16" s="83" t="s">
        <v>61</v>
      </c>
      <c r="D16" s="84" t="e">
        <f>Calculations!BN17</f>
        <v>#DIV/0!</v>
      </c>
      <c r="E16" s="84" t="e">
        <f>Calculations!BO17</f>
        <v>#DIV/0!</v>
      </c>
      <c r="F16" s="85" t="e">
        <f t="shared" si="1"/>
        <v>#DIV/0!</v>
      </c>
      <c r="G16" s="85" t="e">
        <f t="shared" si="2"/>
        <v>#DIV/0!</v>
      </c>
      <c r="H16" s="84" t="e">
        <f t="shared" si="3"/>
        <v>#DIV/0!</v>
      </c>
      <c r="I16" s="88" t="str">
        <f>IF(OR(COUNT(Calculations!BP17:BY17)&lt;3,COUNT(Calculations!BZ17:CI17)&lt;3),"N/A",IF(ISERROR(TTEST(Calculations!BP17:BY17,Calculations!BZ17:CI17,2,2)),"N/A",TTEST(Calculations!BP17:BY17,Calculations!BZ17:CI17,2,2)))</f>
        <v>N/A</v>
      </c>
      <c r="J16" s="84" t="e">
        <f t="shared" si="0"/>
        <v>#DIV/0!</v>
      </c>
      <c r="K16" s="89" t="str">
        <f>IF(AND('Test Sample Data'!N16&gt;=35,'Control Sample Data'!N16&gt;=35),"Type 3",IF(AND('Test Sample Data'!N16&gt;=30,'Control Sample Data'!N16&gt;=30,OR(I16&gt;=0.05,I16="N/A")),"Type 2",IF(OR(AND('Test Sample Data'!N16&gt;=30,'Control Sample Data'!N16&lt;=30),AND('Test Sample Data'!N16&lt;=30,'Control Sample Data'!N16&gt;=30)),"Type 1","OKAY")))</f>
        <v>OKAY</v>
      </c>
    </row>
    <row r="17" spans="1:11" ht="12.75">
      <c r="A17" s="65"/>
      <c r="B17" s="82" t="str">
        <f>'Gene Table'!D17</f>
        <v>MIMAT0000100</v>
      </c>
      <c r="C17" s="83" t="s">
        <v>65</v>
      </c>
      <c r="D17" s="84" t="e">
        <f>Calculations!BN18</f>
        <v>#DIV/0!</v>
      </c>
      <c r="E17" s="84" t="e">
        <f>Calculations!BO18</f>
        <v>#DIV/0!</v>
      </c>
      <c r="F17" s="85" t="e">
        <f t="shared" si="1"/>
        <v>#DIV/0!</v>
      </c>
      <c r="G17" s="85" t="e">
        <f t="shared" si="2"/>
        <v>#DIV/0!</v>
      </c>
      <c r="H17" s="84" t="e">
        <f t="shared" si="3"/>
        <v>#DIV/0!</v>
      </c>
      <c r="I17" s="88" t="str">
        <f>IF(OR(COUNT(Calculations!BP18:BY18)&lt;3,COUNT(Calculations!BZ18:CI18)&lt;3),"N/A",IF(ISERROR(TTEST(Calculations!BP18:BY18,Calculations!BZ18:CI18,2,2)),"N/A",TTEST(Calculations!BP18:BY18,Calculations!BZ18:CI18,2,2)))</f>
        <v>N/A</v>
      </c>
      <c r="J17" s="84" t="e">
        <f t="shared" si="0"/>
        <v>#DIV/0!</v>
      </c>
      <c r="K17" s="89" t="str">
        <f>IF(AND('Test Sample Data'!N17&gt;=35,'Control Sample Data'!N17&gt;=35),"Type 3",IF(AND('Test Sample Data'!N17&gt;=30,'Control Sample Data'!N17&gt;=30,OR(I17&gt;=0.05,I17="N/A")),"Type 2",IF(OR(AND('Test Sample Data'!N17&gt;=30,'Control Sample Data'!N17&lt;=30),AND('Test Sample Data'!N17&lt;=30,'Control Sample Data'!N17&gt;=30)),"Type 1","OKAY")))</f>
        <v>OKAY</v>
      </c>
    </row>
    <row r="18" spans="1:11" ht="12.75">
      <c r="A18" s="65"/>
      <c r="B18" s="82" t="str">
        <f>'Gene Table'!D18</f>
        <v>MIMAT0000068</v>
      </c>
      <c r="C18" s="83" t="s">
        <v>69</v>
      </c>
      <c r="D18" s="84" t="e">
        <f>Calculations!BN19</f>
        <v>#DIV/0!</v>
      </c>
      <c r="E18" s="84" t="e">
        <f>Calculations!BO19</f>
        <v>#DIV/0!</v>
      </c>
      <c r="F18" s="85" t="e">
        <f t="shared" si="1"/>
        <v>#DIV/0!</v>
      </c>
      <c r="G18" s="85" t="e">
        <f t="shared" si="2"/>
        <v>#DIV/0!</v>
      </c>
      <c r="H18" s="84" t="e">
        <f t="shared" si="3"/>
        <v>#DIV/0!</v>
      </c>
      <c r="I18" s="88" t="str">
        <f>IF(OR(COUNT(Calculations!BP19:BY19)&lt;3,COUNT(Calculations!BZ19:CI19)&lt;3),"N/A",IF(ISERROR(TTEST(Calculations!BP19:BY19,Calculations!BZ19:CI19,2,2)),"N/A",TTEST(Calculations!BP19:BY19,Calculations!BZ19:CI19,2,2)))</f>
        <v>N/A</v>
      </c>
      <c r="J18" s="84" t="e">
        <f t="shared" si="0"/>
        <v>#DIV/0!</v>
      </c>
      <c r="K18" s="89" t="str">
        <f>IF(AND('Test Sample Data'!N18&gt;=35,'Control Sample Data'!N18&gt;=35),"Type 3",IF(AND('Test Sample Data'!N18&gt;=30,'Control Sample Data'!N18&gt;=30,OR(I18&gt;=0.05,I18="N/A")),"Type 2",IF(OR(AND('Test Sample Data'!N18&gt;=30,'Control Sample Data'!N18&lt;=30),AND('Test Sample Data'!N18&lt;=30,'Control Sample Data'!N18&gt;=30)),"Type 1","OKAY")))</f>
        <v>OKAY</v>
      </c>
    </row>
    <row r="19" spans="1:11" ht="12.75">
      <c r="A19" s="65"/>
      <c r="B19" s="82" t="str">
        <f>'Gene Table'!D19</f>
        <v>MIMAT0000417</v>
      </c>
      <c r="C19" s="83" t="s">
        <v>73</v>
      </c>
      <c r="D19" s="84" t="e">
        <f>Calculations!BN20</f>
        <v>#DIV/0!</v>
      </c>
      <c r="E19" s="84" t="e">
        <f>Calculations!BO20</f>
        <v>#DIV/0!</v>
      </c>
      <c r="F19" s="85" t="e">
        <f t="shared" si="1"/>
        <v>#DIV/0!</v>
      </c>
      <c r="G19" s="85" t="e">
        <f t="shared" si="2"/>
        <v>#DIV/0!</v>
      </c>
      <c r="H19" s="84" t="e">
        <f t="shared" si="3"/>
        <v>#DIV/0!</v>
      </c>
      <c r="I19" s="88" t="str">
        <f>IF(OR(COUNT(Calculations!BP20:BY20)&lt;3,COUNT(Calculations!BZ20:CI20)&lt;3),"N/A",IF(ISERROR(TTEST(Calculations!BP20:BY20,Calculations!BZ20:CI20,2,2)),"N/A",TTEST(Calculations!BP20:BY20,Calculations!BZ20:CI20,2,2)))</f>
        <v>N/A</v>
      </c>
      <c r="J19" s="84" t="e">
        <f t="shared" si="0"/>
        <v>#DIV/0!</v>
      </c>
      <c r="K19" s="89" t="str">
        <f>IF(AND('Test Sample Data'!N19&gt;=35,'Control Sample Data'!N19&gt;=35),"Type 3",IF(AND('Test Sample Data'!N19&gt;=30,'Control Sample Data'!N19&gt;=30,OR(I19&gt;=0.05,I19="N/A")),"Type 2",IF(OR(AND('Test Sample Data'!N19&gt;=30,'Control Sample Data'!N19&lt;=30),AND('Test Sample Data'!N19&lt;=30,'Control Sample Data'!N19&gt;=30)),"Type 1","OKAY")))</f>
        <v>OKAY</v>
      </c>
    </row>
    <row r="20" spans="1:11" ht="12.75">
      <c r="A20" s="65"/>
      <c r="B20" s="82" t="str">
        <f>'Gene Table'!D20</f>
        <v>MIMAT0000076</v>
      </c>
      <c r="C20" s="83" t="s">
        <v>77</v>
      </c>
      <c r="D20" s="84" t="e">
        <f>Calculations!BN21</f>
        <v>#DIV/0!</v>
      </c>
      <c r="E20" s="84" t="e">
        <f>Calculations!BO21</f>
        <v>#DIV/0!</v>
      </c>
      <c r="F20" s="85" t="e">
        <f t="shared" si="1"/>
        <v>#DIV/0!</v>
      </c>
      <c r="G20" s="85" t="e">
        <f t="shared" si="2"/>
        <v>#DIV/0!</v>
      </c>
      <c r="H20" s="84" t="e">
        <f t="shared" si="3"/>
        <v>#DIV/0!</v>
      </c>
      <c r="I20" s="88" t="str">
        <f>IF(OR(COUNT(Calculations!BP21:BY21)&lt;3,COUNT(Calculations!BZ21:CI21)&lt;3),"N/A",IF(ISERROR(TTEST(Calculations!BP21:BY21,Calculations!BZ21:CI21,2,2)),"N/A",TTEST(Calculations!BP21:BY21,Calculations!BZ21:CI21,2,2)))</f>
        <v>N/A</v>
      </c>
      <c r="J20" s="84" t="e">
        <f t="shared" si="0"/>
        <v>#DIV/0!</v>
      </c>
      <c r="K20" s="89" t="str">
        <f>IF(AND('Test Sample Data'!N20&gt;=35,'Control Sample Data'!N20&gt;=35),"Type 3",IF(AND('Test Sample Data'!N20&gt;=30,'Control Sample Data'!N20&gt;=30,OR(I20&gt;=0.05,I20="N/A")),"Type 2",IF(OR(AND('Test Sample Data'!N20&gt;=30,'Control Sample Data'!N20&lt;=30),AND('Test Sample Data'!N20&lt;=30,'Control Sample Data'!N20&gt;=30)),"Type 1","OKAY")))</f>
        <v>OKAY</v>
      </c>
    </row>
    <row r="21" spans="1:11" ht="12.75">
      <c r="A21" s="65"/>
      <c r="B21" s="82" t="str">
        <f>'Gene Table'!D21</f>
        <v>MIMAT0000267</v>
      </c>
      <c r="C21" s="83" t="s">
        <v>81</v>
      </c>
      <c r="D21" s="84" t="e">
        <f>Calculations!BN22</f>
        <v>#DIV/0!</v>
      </c>
      <c r="E21" s="84" t="e">
        <f>Calculations!BO22</f>
        <v>#DIV/0!</v>
      </c>
      <c r="F21" s="85" t="e">
        <f t="shared" si="1"/>
        <v>#DIV/0!</v>
      </c>
      <c r="G21" s="85" t="e">
        <f t="shared" si="2"/>
        <v>#DIV/0!</v>
      </c>
      <c r="H21" s="84" t="e">
        <f t="shared" si="3"/>
        <v>#DIV/0!</v>
      </c>
      <c r="I21" s="88" t="str">
        <f>IF(OR(COUNT(Calculations!BP22:BY22)&lt;3,COUNT(Calculations!BZ22:CI22)&lt;3),"N/A",IF(ISERROR(TTEST(Calculations!BP22:BY22,Calculations!BZ22:CI22,2,2)),"N/A",TTEST(Calculations!BP22:BY22,Calculations!BZ22:CI22,2,2)))</f>
        <v>N/A</v>
      </c>
      <c r="J21" s="84" t="e">
        <f t="shared" si="0"/>
        <v>#DIV/0!</v>
      </c>
      <c r="K21" s="89" t="str">
        <f>IF(AND('Test Sample Data'!N21&gt;=35,'Control Sample Data'!N21&gt;=35),"Type 3",IF(AND('Test Sample Data'!N21&gt;=30,'Control Sample Data'!N21&gt;=30,OR(I21&gt;=0.05,I21="N/A")),"Type 2",IF(OR(AND('Test Sample Data'!N21&gt;=30,'Control Sample Data'!N21&lt;=30),AND('Test Sample Data'!N21&lt;=30,'Control Sample Data'!N21&gt;=30)),"Type 1","OKAY")))</f>
        <v>OKAY</v>
      </c>
    </row>
    <row r="22" spans="1:11" ht="12.75">
      <c r="A22" s="65"/>
      <c r="B22" s="82" t="str">
        <f>'Gene Table'!D22</f>
        <v>MIMAT0000080</v>
      </c>
      <c r="C22" s="83" t="s">
        <v>85</v>
      </c>
      <c r="D22" s="84" t="e">
        <f>Calculations!BN23</f>
        <v>#DIV/0!</v>
      </c>
      <c r="E22" s="84" t="e">
        <f>Calculations!BO23</f>
        <v>#DIV/0!</v>
      </c>
      <c r="F22" s="85" t="e">
        <f t="shared" si="1"/>
        <v>#DIV/0!</v>
      </c>
      <c r="G22" s="85" t="e">
        <f t="shared" si="2"/>
        <v>#DIV/0!</v>
      </c>
      <c r="H22" s="84" t="e">
        <f t="shared" si="3"/>
        <v>#DIV/0!</v>
      </c>
      <c r="I22" s="88" t="str">
        <f>IF(OR(COUNT(Calculations!BP23:BY23)&lt;3,COUNT(Calculations!BZ23:CI23)&lt;3),"N/A",IF(ISERROR(TTEST(Calculations!BP23:BY23,Calculations!BZ23:CI23,2,2)),"N/A",TTEST(Calculations!BP23:BY23,Calculations!BZ23:CI23,2,2)))</f>
        <v>N/A</v>
      </c>
      <c r="J22" s="84" t="e">
        <f t="shared" si="0"/>
        <v>#DIV/0!</v>
      </c>
      <c r="K22" s="89" t="str">
        <f>IF(AND('Test Sample Data'!N22&gt;=35,'Control Sample Data'!N22&gt;=35),"Type 3",IF(AND('Test Sample Data'!N22&gt;=30,'Control Sample Data'!N22&gt;=30,OR(I22&gt;=0.05,I22="N/A")),"Type 2",IF(OR(AND('Test Sample Data'!N22&gt;=30,'Control Sample Data'!N22&lt;=30),AND('Test Sample Data'!N22&lt;=30,'Control Sample Data'!N22&gt;=30)),"Type 1","OKAY")))</f>
        <v>OKAY</v>
      </c>
    </row>
    <row r="23" spans="1:11" ht="12.75">
      <c r="A23" s="65"/>
      <c r="B23" s="82" t="str">
        <f>'Gene Table'!D23</f>
        <v>MIMAT0004676</v>
      </c>
      <c r="C23" s="83" t="s">
        <v>89</v>
      </c>
      <c r="D23" s="84" t="e">
        <f>Calculations!BN24</f>
        <v>#DIV/0!</v>
      </c>
      <c r="E23" s="84" t="e">
        <f>Calculations!BO24</f>
        <v>#DIV/0!</v>
      </c>
      <c r="F23" s="85" t="e">
        <f t="shared" si="1"/>
        <v>#DIV/0!</v>
      </c>
      <c r="G23" s="85" t="e">
        <f t="shared" si="2"/>
        <v>#DIV/0!</v>
      </c>
      <c r="H23" s="84" t="e">
        <f t="shared" si="3"/>
        <v>#DIV/0!</v>
      </c>
      <c r="I23" s="88" t="str">
        <f>IF(OR(COUNT(Calculations!BP24:BY24)&lt;3,COUNT(Calculations!BZ24:CI24)&lt;3),"N/A",IF(ISERROR(TTEST(Calculations!BP24:BY24,Calculations!BZ24:CI24,2,2)),"N/A",TTEST(Calculations!BP24:BY24,Calculations!BZ24:CI24,2,2)))</f>
        <v>N/A</v>
      </c>
      <c r="J23" s="84" t="e">
        <f t="shared" si="0"/>
        <v>#DIV/0!</v>
      </c>
      <c r="K23" s="89" t="str">
        <f>IF(AND('Test Sample Data'!N23&gt;=35,'Control Sample Data'!N23&gt;=35),"Type 3",IF(AND('Test Sample Data'!N23&gt;=30,'Control Sample Data'!N23&gt;=30,OR(I23&gt;=0.05,I23="N/A")),"Type 2",IF(OR(AND('Test Sample Data'!N23&gt;=30,'Control Sample Data'!N23&lt;=30),AND('Test Sample Data'!N23&lt;=30,'Control Sample Data'!N23&gt;=30)),"Type 1","OKAY")))</f>
        <v>OKAY</v>
      </c>
    </row>
    <row r="24" spans="1:11" ht="12.75">
      <c r="A24" s="65"/>
      <c r="B24" s="82" t="str">
        <f>'Gene Table'!D24</f>
        <v>MIMAT0000724</v>
      </c>
      <c r="C24" s="83" t="s">
        <v>93</v>
      </c>
      <c r="D24" s="84" t="e">
        <f>Calculations!BN25</f>
        <v>#DIV/0!</v>
      </c>
      <c r="E24" s="84" t="e">
        <f>Calculations!BO25</f>
        <v>#DIV/0!</v>
      </c>
      <c r="F24" s="85" t="e">
        <f t="shared" si="1"/>
        <v>#DIV/0!</v>
      </c>
      <c r="G24" s="85" t="e">
        <f t="shared" si="2"/>
        <v>#DIV/0!</v>
      </c>
      <c r="H24" s="84" t="e">
        <f t="shared" si="3"/>
        <v>#DIV/0!</v>
      </c>
      <c r="I24" s="88" t="str">
        <f>IF(OR(COUNT(Calculations!BP25:BY25)&lt;3,COUNT(Calculations!BZ25:CI25)&lt;3),"N/A",IF(ISERROR(TTEST(Calculations!BP25:BY25,Calculations!BZ25:CI25,2,2)),"N/A",TTEST(Calculations!BP25:BY25,Calculations!BZ25:CI25,2,2)))</f>
        <v>N/A</v>
      </c>
      <c r="J24" s="84" t="e">
        <f t="shared" si="0"/>
        <v>#DIV/0!</v>
      </c>
      <c r="K24" s="89" t="str">
        <f>IF(AND('Test Sample Data'!N24&gt;=35,'Control Sample Data'!N24&gt;=35),"Type 3",IF(AND('Test Sample Data'!N24&gt;=30,'Control Sample Data'!N24&gt;=30,OR(I24&gt;=0.05,I24="N/A")),"Type 2",IF(OR(AND('Test Sample Data'!N24&gt;=30,'Control Sample Data'!N24&lt;=30),AND('Test Sample Data'!N24&lt;=30,'Control Sample Data'!N24&gt;=30)),"Type 1","OKAY")))</f>
        <v>OKAY</v>
      </c>
    </row>
    <row r="25" spans="1:11" ht="12.75">
      <c r="A25" s="65"/>
      <c r="B25" s="82" t="str">
        <f>'Gene Table'!D25</f>
        <v>MIMAT0000445</v>
      </c>
      <c r="C25" s="83" t="s">
        <v>97</v>
      </c>
      <c r="D25" s="84" t="e">
        <f>Calculations!BN26</f>
        <v>#DIV/0!</v>
      </c>
      <c r="E25" s="84" t="e">
        <f>Calculations!BO26</f>
        <v>#DIV/0!</v>
      </c>
      <c r="F25" s="85" t="e">
        <f t="shared" si="1"/>
        <v>#DIV/0!</v>
      </c>
      <c r="G25" s="85" t="e">
        <f t="shared" si="2"/>
        <v>#DIV/0!</v>
      </c>
      <c r="H25" s="84" t="e">
        <f t="shared" si="3"/>
        <v>#DIV/0!</v>
      </c>
      <c r="I25" s="88" t="str">
        <f>IF(OR(COUNT(Calculations!BP26:BY26)&lt;3,COUNT(Calculations!BZ26:CI26)&lt;3),"N/A",IF(ISERROR(TTEST(Calculations!BP26:BY26,Calculations!BZ26:CI26,2,2)),"N/A",TTEST(Calculations!BP26:BY26,Calculations!BZ26:CI26,2,2)))</f>
        <v>N/A</v>
      </c>
      <c r="J25" s="84" t="e">
        <f t="shared" si="0"/>
        <v>#DIV/0!</v>
      </c>
      <c r="K25" s="89" t="str">
        <f>IF(AND('Test Sample Data'!N25&gt;=35,'Control Sample Data'!N25&gt;=35),"Type 3",IF(AND('Test Sample Data'!N25&gt;=30,'Control Sample Data'!N25&gt;=30,OR(I25&gt;=0.05,I25="N/A")),"Type 2",IF(OR(AND('Test Sample Data'!N25&gt;=30,'Control Sample Data'!N25&lt;=30),AND('Test Sample Data'!N25&lt;=30,'Control Sample Data'!N25&gt;=30)),"Type 1","OKAY")))</f>
        <v>OKAY</v>
      </c>
    </row>
    <row r="26" spans="1:11" ht="12.75">
      <c r="A26" s="65"/>
      <c r="B26" s="82" t="str">
        <f>'Gene Table'!D26</f>
        <v>MIMAT0000426</v>
      </c>
      <c r="C26" s="83" t="s">
        <v>101</v>
      </c>
      <c r="D26" s="84" t="e">
        <f>Calculations!BN27</f>
        <v>#DIV/0!</v>
      </c>
      <c r="E26" s="84" t="e">
        <f>Calculations!BO27</f>
        <v>#DIV/0!</v>
      </c>
      <c r="F26" s="85" t="e">
        <f t="shared" si="1"/>
        <v>#DIV/0!</v>
      </c>
      <c r="G26" s="85" t="e">
        <f t="shared" si="2"/>
        <v>#DIV/0!</v>
      </c>
      <c r="H26" s="84" t="e">
        <f t="shared" si="3"/>
        <v>#DIV/0!</v>
      </c>
      <c r="I26" s="88" t="str">
        <f>IF(OR(COUNT(Calculations!BP27:BY27)&lt;3,COUNT(Calculations!BZ27:CI27)&lt;3),"N/A",IF(ISERROR(TTEST(Calculations!BP27:BY27,Calculations!BZ27:CI27,2,2)),"N/A",TTEST(Calculations!BP27:BY27,Calculations!BZ27:CI27,2,2)))</f>
        <v>N/A</v>
      </c>
      <c r="J26" s="84" t="e">
        <f t="shared" si="0"/>
        <v>#DIV/0!</v>
      </c>
      <c r="K26" s="89" t="str">
        <f>IF(AND('Test Sample Data'!N26&gt;=35,'Control Sample Data'!N26&gt;=35),"Type 3",IF(AND('Test Sample Data'!N26&gt;=30,'Control Sample Data'!N26&gt;=30,OR(I26&gt;=0.05,I26="N/A")),"Type 2",IF(OR(AND('Test Sample Data'!N26&gt;=30,'Control Sample Data'!N26&lt;=30),AND('Test Sample Data'!N26&lt;=30,'Control Sample Data'!N26&gt;=30)),"Type 1","OKAY")))</f>
        <v>OKAY</v>
      </c>
    </row>
    <row r="27" spans="1:11" ht="12.75">
      <c r="A27" s="65"/>
      <c r="B27" s="82" t="str">
        <f>'Gene Table'!D27</f>
        <v>MIMAT0000447</v>
      </c>
      <c r="C27" s="83" t="s">
        <v>105</v>
      </c>
      <c r="D27" s="84" t="e">
        <f>Calculations!BN28</f>
        <v>#DIV/0!</v>
      </c>
      <c r="E27" s="84" t="e">
        <f>Calculations!BO28</f>
        <v>#DIV/0!</v>
      </c>
      <c r="F27" s="85" t="e">
        <f t="shared" si="1"/>
        <v>#DIV/0!</v>
      </c>
      <c r="G27" s="85" t="e">
        <f t="shared" si="2"/>
        <v>#DIV/0!</v>
      </c>
      <c r="H27" s="84" t="e">
        <f t="shared" si="3"/>
        <v>#DIV/0!</v>
      </c>
      <c r="I27" s="88" t="str">
        <f>IF(OR(COUNT(Calculations!BP28:BY28)&lt;3,COUNT(Calculations!BZ28:CI28)&lt;3),"N/A",IF(ISERROR(TTEST(Calculations!BP28:BY28,Calculations!BZ28:CI28,2,2)),"N/A",TTEST(Calculations!BP28:BY28,Calculations!BZ28:CI28,2,2)))</f>
        <v>N/A</v>
      </c>
      <c r="J27" s="84" t="e">
        <f t="shared" si="0"/>
        <v>#DIV/0!</v>
      </c>
      <c r="K27" s="89" t="str">
        <f>IF(AND('Test Sample Data'!N27&gt;=35,'Control Sample Data'!N27&gt;=35),"Type 3",IF(AND('Test Sample Data'!N27&gt;=30,'Control Sample Data'!N27&gt;=30,OR(I27&gt;=0.05,I27="N/A")),"Type 2",IF(OR(AND('Test Sample Data'!N27&gt;=30,'Control Sample Data'!N27&lt;=30),AND('Test Sample Data'!N27&lt;=30,'Control Sample Data'!N27&gt;=30)),"Type 1","OKAY")))</f>
        <v>OKAY</v>
      </c>
    </row>
    <row r="28" spans="1:11" ht="15.75" customHeight="1">
      <c r="A28" s="65"/>
      <c r="B28" s="82" t="str">
        <f>'Gene Table'!D28</f>
        <v>MIMAT0000431</v>
      </c>
      <c r="C28" s="83" t="s">
        <v>109</v>
      </c>
      <c r="D28" s="84" t="e">
        <f>Calculations!BN29</f>
        <v>#DIV/0!</v>
      </c>
      <c r="E28" s="84" t="e">
        <f>Calculations!BO29</f>
        <v>#DIV/0!</v>
      </c>
      <c r="F28" s="85" t="e">
        <f t="shared" si="1"/>
        <v>#DIV/0!</v>
      </c>
      <c r="G28" s="85" t="e">
        <f t="shared" si="2"/>
        <v>#DIV/0!</v>
      </c>
      <c r="H28" s="84" t="e">
        <f t="shared" si="3"/>
        <v>#DIV/0!</v>
      </c>
      <c r="I28" s="88" t="str">
        <f>IF(OR(COUNT(Calculations!BP29:BY29)&lt;3,COUNT(Calculations!BZ29:CI29)&lt;3),"N/A",IF(ISERROR(TTEST(Calculations!BP29:BY29,Calculations!BZ29:CI29,2,2)),"N/A",TTEST(Calculations!BP29:BY29,Calculations!BZ29:CI29,2,2)))</f>
        <v>N/A</v>
      </c>
      <c r="J28" s="84" t="e">
        <f t="shared" si="0"/>
        <v>#DIV/0!</v>
      </c>
      <c r="K28" s="89" t="str">
        <f>IF(AND('Test Sample Data'!N28&gt;=35,'Control Sample Data'!N28&gt;=35),"Type 3",IF(AND('Test Sample Data'!N28&gt;=30,'Control Sample Data'!N28&gt;=30,OR(I28&gt;=0.05,I28="N/A")),"Type 2",IF(OR(AND('Test Sample Data'!N28&gt;=30,'Control Sample Data'!N28&lt;=30),AND('Test Sample Data'!N28&lt;=30,'Control Sample Data'!N28&gt;=30)),"Type 1","OKAY")))</f>
        <v>OKAY</v>
      </c>
    </row>
    <row r="29" spans="1:11" ht="12.75">
      <c r="A29" s="65"/>
      <c r="B29" s="82" t="str">
        <f>'Gene Table'!D29</f>
        <v>MIMAT0000433</v>
      </c>
      <c r="C29" s="83" t="s">
        <v>113</v>
      </c>
      <c r="D29" s="84" t="e">
        <f>Calculations!BN30</f>
        <v>#DIV/0!</v>
      </c>
      <c r="E29" s="84" t="e">
        <f>Calculations!BO30</f>
        <v>#DIV/0!</v>
      </c>
      <c r="F29" s="85" t="e">
        <f t="shared" si="1"/>
        <v>#DIV/0!</v>
      </c>
      <c r="G29" s="85" t="e">
        <f t="shared" si="2"/>
        <v>#DIV/0!</v>
      </c>
      <c r="H29" s="84" t="e">
        <f t="shared" si="3"/>
        <v>#DIV/0!</v>
      </c>
      <c r="I29" s="88" t="str">
        <f>IF(OR(COUNT(Calculations!BP30:BY30)&lt;3,COUNT(Calculations!BZ30:CI30)&lt;3),"N/A",IF(ISERROR(TTEST(Calculations!BP30:BY30,Calculations!BZ30:CI30,2,2)),"N/A",TTEST(Calculations!BP30:BY30,Calculations!BZ30:CI30,2,2)))</f>
        <v>N/A</v>
      </c>
      <c r="J29" s="84" t="e">
        <f t="shared" si="0"/>
        <v>#DIV/0!</v>
      </c>
      <c r="K29" s="89" t="str">
        <f>IF(AND('Test Sample Data'!N29&gt;=35,'Control Sample Data'!N29&gt;=35),"Type 3",IF(AND('Test Sample Data'!N29&gt;=30,'Control Sample Data'!N29&gt;=30,OR(I29&gt;=0.05,I29="N/A")),"Type 2",IF(OR(AND('Test Sample Data'!N29&gt;=30,'Control Sample Data'!N29&lt;=30),AND('Test Sample Data'!N29&lt;=30,'Control Sample Data'!N29&gt;=30)),"Type 1","OKAY")))</f>
        <v>OKAY</v>
      </c>
    </row>
    <row r="30" spans="1:11" ht="12.75">
      <c r="A30" s="65"/>
      <c r="B30" s="82" t="str">
        <f>'Gene Table'!D30</f>
        <v>MIMAT0000435</v>
      </c>
      <c r="C30" s="83" t="s">
        <v>117</v>
      </c>
      <c r="D30" s="84" t="e">
        <f>Calculations!BN31</f>
        <v>#DIV/0!</v>
      </c>
      <c r="E30" s="84" t="e">
        <f>Calculations!BO31</f>
        <v>#DIV/0!</v>
      </c>
      <c r="F30" s="85" t="e">
        <f t="shared" si="1"/>
        <v>#DIV/0!</v>
      </c>
      <c r="G30" s="85" t="e">
        <f t="shared" si="2"/>
        <v>#DIV/0!</v>
      </c>
      <c r="H30" s="84" t="e">
        <f t="shared" si="3"/>
        <v>#DIV/0!</v>
      </c>
      <c r="I30" s="88" t="str">
        <f>IF(OR(COUNT(Calculations!BP31:BY31)&lt;3,COUNT(Calculations!BZ31:CI31)&lt;3),"N/A",IF(ISERROR(TTEST(Calculations!BP31:BY31,Calculations!BZ31:CI31,2,2)),"N/A",TTEST(Calculations!BP31:BY31,Calculations!BZ31:CI31,2,2)))</f>
        <v>N/A</v>
      </c>
      <c r="J30" s="84" t="e">
        <f t="shared" si="0"/>
        <v>#DIV/0!</v>
      </c>
      <c r="K30" s="89" t="str">
        <f>IF(AND('Test Sample Data'!N30&gt;=35,'Control Sample Data'!N30&gt;=35),"Type 3",IF(AND('Test Sample Data'!N30&gt;=30,'Control Sample Data'!N30&gt;=30,OR(I30&gt;=0.05,I30="N/A")),"Type 2",IF(OR(AND('Test Sample Data'!N30&gt;=30,'Control Sample Data'!N30&lt;=30),AND('Test Sample Data'!N30&lt;=30,'Control Sample Data'!N30&gt;=30)),"Type 1","OKAY")))</f>
        <v>OKAY</v>
      </c>
    </row>
    <row r="31" spans="1:11" ht="12.75">
      <c r="A31" s="65"/>
      <c r="B31" s="82" t="str">
        <f>'Gene Table'!D31</f>
        <v>MIMAT0000457</v>
      </c>
      <c r="C31" s="83" t="s">
        <v>121</v>
      </c>
      <c r="D31" s="84" t="e">
        <f>Calculations!BN32</f>
        <v>#DIV/0!</v>
      </c>
      <c r="E31" s="84" t="e">
        <f>Calculations!BO32</f>
        <v>#DIV/0!</v>
      </c>
      <c r="F31" s="85" t="e">
        <f t="shared" si="1"/>
        <v>#DIV/0!</v>
      </c>
      <c r="G31" s="85" t="e">
        <f t="shared" si="2"/>
        <v>#DIV/0!</v>
      </c>
      <c r="H31" s="84" t="e">
        <f t="shared" si="3"/>
        <v>#DIV/0!</v>
      </c>
      <c r="I31" s="88" t="str">
        <f>IF(OR(COUNT(Calculations!BP32:BY32)&lt;3,COUNT(Calculations!BZ32:CI32)&lt;3),"N/A",IF(ISERROR(TTEST(Calculations!BP32:BY32,Calculations!BZ32:CI32,2,2)),"N/A",TTEST(Calculations!BP32:BY32,Calculations!BZ32:CI32,2,2)))</f>
        <v>N/A</v>
      </c>
      <c r="J31" s="84" t="e">
        <f t="shared" si="0"/>
        <v>#DIV/0!</v>
      </c>
      <c r="K31" s="89" t="str">
        <f>IF(AND('Test Sample Data'!N31&gt;=35,'Control Sample Data'!N31&gt;=35),"Type 3",IF(AND('Test Sample Data'!N31&gt;=30,'Control Sample Data'!N31&gt;=30,OR(I31&gt;=0.05,I31="N/A")),"Type 2",IF(OR(AND('Test Sample Data'!N31&gt;=30,'Control Sample Data'!N31&lt;=30),AND('Test Sample Data'!N31&lt;=30,'Control Sample Data'!N31&gt;=30)),"Type 1","OKAY")))</f>
        <v>OKAY</v>
      </c>
    </row>
    <row r="32" spans="1:11" ht="12.75">
      <c r="A32" s="65"/>
      <c r="B32" s="82" t="str">
        <f>'Gene Table'!D32</f>
        <v>MIMAT0000461</v>
      </c>
      <c r="C32" s="83" t="s">
        <v>125</v>
      </c>
      <c r="D32" s="84" t="e">
        <f>Calculations!BN33</f>
        <v>#DIV/0!</v>
      </c>
      <c r="E32" s="84" t="e">
        <f>Calculations!BO33</f>
        <v>#DIV/0!</v>
      </c>
      <c r="F32" s="85" t="e">
        <f t="shared" si="1"/>
        <v>#DIV/0!</v>
      </c>
      <c r="G32" s="85" t="e">
        <f t="shared" si="2"/>
        <v>#DIV/0!</v>
      </c>
      <c r="H32" s="84" t="e">
        <f t="shared" si="3"/>
        <v>#DIV/0!</v>
      </c>
      <c r="I32" s="88" t="str">
        <f>IF(OR(COUNT(Calculations!BP33:BY33)&lt;3,COUNT(Calculations!BZ33:CI33)&lt;3),"N/A",IF(ISERROR(TTEST(Calculations!BP33:BY33,Calculations!BZ33:CI33,2,2)),"N/A",TTEST(Calculations!BP33:BY33,Calculations!BZ33:CI33,2,2)))</f>
        <v>N/A</v>
      </c>
      <c r="J32" s="84" t="e">
        <f t="shared" si="0"/>
        <v>#DIV/0!</v>
      </c>
      <c r="K32" s="89" t="str">
        <f>IF(AND('Test Sample Data'!N32&gt;=35,'Control Sample Data'!N32&gt;=35),"Type 3",IF(AND('Test Sample Data'!N32&gt;=30,'Control Sample Data'!N32&gt;=30,OR(I32&gt;=0.05,I32="N/A")),"Type 2",IF(OR(AND('Test Sample Data'!N32&gt;=30,'Control Sample Data'!N32&lt;=30),AND('Test Sample Data'!N32&lt;=30,'Control Sample Data'!N32&gt;=30)),"Type 1","OKAY")))</f>
        <v>OKAY</v>
      </c>
    </row>
    <row r="33" spans="1:11" ht="12.75">
      <c r="A33" s="65"/>
      <c r="B33" s="82" t="str">
        <f>'Gene Table'!D33</f>
        <v>MIMAT0000275</v>
      </c>
      <c r="C33" s="83" t="s">
        <v>129</v>
      </c>
      <c r="D33" s="84" t="e">
        <f>Calculations!BN34</f>
        <v>#DIV/0!</v>
      </c>
      <c r="E33" s="84" t="e">
        <f>Calculations!BO34</f>
        <v>#DIV/0!</v>
      </c>
      <c r="F33" s="85" t="e">
        <f t="shared" si="1"/>
        <v>#DIV/0!</v>
      </c>
      <c r="G33" s="85" t="e">
        <f t="shared" si="2"/>
        <v>#DIV/0!</v>
      </c>
      <c r="H33" s="84" t="e">
        <f t="shared" si="3"/>
        <v>#DIV/0!</v>
      </c>
      <c r="I33" s="88" t="str">
        <f>IF(OR(COUNT(Calculations!BP34:BY34)&lt;3,COUNT(Calculations!BZ34:CI34)&lt;3),"N/A",IF(ISERROR(TTEST(Calculations!BP34:BY34,Calculations!BZ34:CI34,2,2)),"N/A",TTEST(Calculations!BP34:BY34,Calculations!BZ34:CI34,2,2)))</f>
        <v>N/A</v>
      </c>
      <c r="J33" s="84" t="e">
        <f t="shared" si="0"/>
        <v>#DIV/0!</v>
      </c>
      <c r="K33" s="89" t="str">
        <f>IF(AND('Test Sample Data'!N33&gt;=35,'Control Sample Data'!N33&gt;=35),"Type 3",IF(AND('Test Sample Data'!N33&gt;=30,'Control Sample Data'!N33&gt;=30,OR(I33&gt;=0.05,I33="N/A")),"Type 2",IF(OR(AND('Test Sample Data'!N33&gt;=30,'Control Sample Data'!N33&lt;=30),AND('Test Sample Data'!N33&lt;=30,'Control Sample Data'!N33&gt;=30)),"Type 1","OKAY")))</f>
        <v>OKAY</v>
      </c>
    </row>
    <row r="34" spans="1:11" ht="12.75">
      <c r="A34" s="65"/>
      <c r="B34" s="82" t="str">
        <f>'Gene Table'!D34</f>
        <v>MIMAT0000278</v>
      </c>
      <c r="C34" s="83" t="s">
        <v>133</v>
      </c>
      <c r="D34" s="84" t="e">
        <f>Calculations!BN35</f>
        <v>#DIV/0!</v>
      </c>
      <c r="E34" s="84" t="e">
        <f>Calculations!BO35</f>
        <v>#DIV/0!</v>
      </c>
      <c r="F34" s="85" t="e">
        <f t="shared" si="1"/>
        <v>#DIV/0!</v>
      </c>
      <c r="G34" s="85" t="e">
        <f t="shared" si="2"/>
        <v>#DIV/0!</v>
      </c>
      <c r="H34" s="84" t="e">
        <f t="shared" si="3"/>
        <v>#DIV/0!</v>
      </c>
      <c r="I34" s="88" t="str">
        <f>IF(OR(COUNT(Calculations!BP35:BY35)&lt;3,COUNT(Calculations!BZ35:CI35)&lt;3),"N/A",IF(ISERROR(TTEST(Calculations!BP35:BY35,Calculations!BZ35:CI35,2,2)),"N/A",TTEST(Calculations!BP35:BY35,Calculations!BZ35:CI35,2,2)))</f>
        <v>N/A</v>
      </c>
      <c r="J34" s="84" t="e">
        <f t="shared" si="0"/>
        <v>#DIV/0!</v>
      </c>
      <c r="K34" s="89" t="str">
        <f>IF(AND('Test Sample Data'!N34&gt;=35,'Control Sample Data'!N34&gt;=35),"Type 3",IF(AND('Test Sample Data'!N34&gt;=30,'Control Sample Data'!N34&gt;=30,OR(I34&gt;=0.05,I34="N/A")),"Type 2",IF(OR(AND('Test Sample Data'!N34&gt;=30,'Control Sample Data'!N34&lt;=30),AND('Test Sample Data'!N34&lt;=30,'Control Sample Data'!N34&gt;=30)),"Type 1","OKAY")))</f>
        <v>OKAY</v>
      </c>
    </row>
    <row r="35" spans="1:11" ht="12.75">
      <c r="A35" s="65"/>
      <c r="B35" s="82" t="str">
        <f>'Gene Table'!D35</f>
        <v>MIMAT0000280</v>
      </c>
      <c r="C35" s="83" t="s">
        <v>137</v>
      </c>
      <c r="D35" s="84" t="e">
        <f>Calculations!BN36</f>
        <v>#DIV/0!</v>
      </c>
      <c r="E35" s="84" t="e">
        <f>Calculations!BO36</f>
        <v>#DIV/0!</v>
      </c>
      <c r="F35" s="85" t="e">
        <f t="shared" si="1"/>
        <v>#DIV/0!</v>
      </c>
      <c r="G35" s="85" t="e">
        <f t="shared" si="2"/>
        <v>#DIV/0!</v>
      </c>
      <c r="H35" s="84" t="e">
        <f t="shared" si="3"/>
        <v>#DIV/0!</v>
      </c>
      <c r="I35" s="88" t="str">
        <f>IF(OR(COUNT(Calculations!BP36:BY36)&lt;3,COUNT(Calculations!BZ36:CI36)&lt;3),"N/A",IF(ISERROR(TTEST(Calculations!BP36:BY36,Calculations!BZ36:CI36,2,2)),"N/A",TTEST(Calculations!BP36:BY36,Calculations!BZ36:CI36,2,2)))</f>
        <v>N/A</v>
      </c>
      <c r="J35" s="84" t="e">
        <f t="shared" si="0"/>
        <v>#DIV/0!</v>
      </c>
      <c r="K35" s="89" t="str">
        <f>IF(AND('Test Sample Data'!N35&gt;=35,'Control Sample Data'!N35&gt;=35),"Type 3",IF(AND('Test Sample Data'!N35&gt;=30,'Control Sample Data'!N35&gt;=30,OR(I35&gt;=0.05,I35="N/A")),"Type 2",IF(OR(AND('Test Sample Data'!N35&gt;=30,'Control Sample Data'!N35&lt;=30),AND('Test Sample Data'!N35&lt;=30,'Control Sample Data'!N35&gt;=30)),"Type 1","OKAY")))</f>
        <v>OKAY</v>
      </c>
    </row>
    <row r="36" spans="1:11" ht="12.75">
      <c r="A36" s="65"/>
      <c r="B36" s="82" t="str">
        <f>'Gene Table'!D36</f>
        <v>MIMAT0000765</v>
      </c>
      <c r="C36" s="83" t="s">
        <v>141</v>
      </c>
      <c r="D36" s="84" t="e">
        <f>Calculations!BN37</f>
        <v>#DIV/0!</v>
      </c>
      <c r="E36" s="84" t="e">
        <f>Calculations!BO37</f>
        <v>#DIV/0!</v>
      </c>
      <c r="F36" s="85" t="e">
        <f t="shared" si="1"/>
        <v>#DIV/0!</v>
      </c>
      <c r="G36" s="85" t="e">
        <f t="shared" si="2"/>
        <v>#DIV/0!</v>
      </c>
      <c r="H36" s="84" t="e">
        <f t="shared" si="3"/>
        <v>#DIV/0!</v>
      </c>
      <c r="I36" s="88" t="str">
        <f>IF(OR(COUNT(Calculations!BP37:BY37)&lt;3,COUNT(Calculations!BZ37:CI37)&lt;3),"N/A",IF(ISERROR(TTEST(Calculations!BP37:BY37,Calculations!BZ37:CI37,2,2)),"N/A",TTEST(Calculations!BP37:BY37,Calculations!BZ37:CI37,2,2)))</f>
        <v>N/A</v>
      </c>
      <c r="J36" s="84" t="e">
        <f t="shared" si="0"/>
        <v>#DIV/0!</v>
      </c>
      <c r="K36" s="89" t="str">
        <f>IF(AND('Test Sample Data'!N36&gt;=35,'Control Sample Data'!N36&gt;=35),"Type 3",IF(AND('Test Sample Data'!N36&gt;=30,'Control Sample Data'!N36&gt;=30,OR(I36&gt;=0.05,I36="N/A")),"Type 2",IF(OR(AND('Test Sample Data'!N36&gt;=30,'Control Sample Data'!N36&lt;=30),AND('Test Sample Data'!N36&lt;=30,'Control Sample Data'!N36&gt;=30)),"Type 1","OKAY")))</f>
        <v>OKAY</v>
      </c>
    </row>
    <row r="37" spans="1:11" ht="12.75">
      <c r="A37" s="65"/>
      <c r="B37" s="82" t="str">
        <f>'Gene Table'!D37</f>
        <v>MIMAT0000255</v>
      </c>
      <c r="C37" s="83" t="s">
        <v>145</v>
      </c>
      <c r="D37" s="84" t="e">
        <f>Calculations!BN38</f>
        <v>#DIV/0!</v>
      </c>
      <c r="E37" s="84" t="e">
        <f>Calculations!BO38</f>
        <v>#DIV/0!</v>
      </c>
      <c r="F37" s="85" t="e">
        <f t="shared" si="1"/>
        <v>#DIV/0!</v>
      </c>
      <c r="G37" s="85" t="e">
        <f t="shared" si="2"/>
        <v>#DIV/0!</v>
      </c>
      <c r="H37" s="84" t="e">
        <f t="shared" si="3"/>
        <v>#DIV/0!</v>
      </c>
      <c r="I37" s="88" t="str">
        <f>IF(OR(COUNT(Calculations!BP38:BY38)&lt;3,COUNT(Calculations!BZ38:CI38)&lt;3),"N/A",IF(ISERROR(TTEST(Calculations!BP38:BY38,Calculations!BZ38:CI38,2,2)),"N/A",TTEST(Calculations!BP38:BY38,Calculations!BZ38:CI38,2,2)))</f>
        <v>N/A</v>
      </c>
      <c r="J37" s="84" t="e">
        <f t="shared" si="0"/>
        <v>#DIV/0!</v>
      </c>
      <c r="K37" s="89" t="str">
        <f>IF(AND('Test Sample Data'!N37&gt;=35,'Control Sample Data'!N37&gt;=35),"Type 3",IF(AND('Test Sample Data'!N37&gt;=30,'Control Sample Data'!N37&gt;=30,OR(I37&gt;=0.05,I37="N/A")),"Type 2",IF(OR(AND('Test Sample Data'!N37&gt;=30,'Control Sample Data'!N37&lt;=30),AND('Test Sample Data'!N37&lt;=30,'Control Sample Data'!N37&gt;=30)),"Type 1","OKAY")))</f>
        <v>OKAY</v>
      </c>
    </row>
    <row r="38" spans="1:11" ht="12.75">
      <c r="A38" s="65"/>
      <c r="B38" s="82" t="str">
        <f>'Gene Table'!D38</f>
        <v>MIMAT0000092</v>
      </c>
      <c r="C38" s="83" t="s">
        <v>149</v>
      </c>
      <c r="D38" s="84" t="e">
        <f>Calculations!BN39</f>
        <v>#DIV/0!</v>
      </c>
      <c r="E38" s="84" t="e">
        <f>Calculations!BO39</f>
        <v>#DIV/0!</v>
      </c>
      <c r="F38" s="85" t="e">
        <f t="shared" si="1"/>
        <v>#DIV/0!</v>
      </c>
      <c r="G38" s="85" t="e">
        <f t="shared" si="2"/>
        <v>#DIV/0!</v>
      </c>
      <c r="H38" s="84" t="e">
        <f t="shared" si="3"/>
        <v>#DIV/0!</v>
      </c>
      <c r="I38" s="88" t="str">
        <f>IF(OR(COUNT(Calculations!BP39:BY39)&lt;3,COUNT(Calculations!BZ39:CI39)&lt;3),"N/A",IF(ISERROR(TTEST(Calculations!BP39:BY39,Calculations!BZ39:CI39,2,2)),"N/A",TTEST(Calculations!BP39:BY39,Calculations!BZ39:CI39,2,2)))</f>
        <v>N/A</v>
      </c>
      <c r="J38" s="84" t="e">
        <f t="shared" si="0"/>
        <v>#DIV/0!</v>
      </c>
      <c r="K38" s="89" t="str">
        <f>IF(AND('Test Sample Data'!N38&gt;=35,'Control Sample Data'!N38&gt;=35),"Type 3",IF(AND('Test Sample Data'!N38&gt;=30,'Control Sample Data'!N38&gt;=30,OR(I38&gt;=0.05,I38="N/A")),"Type 2",IF(OR(AND('Test Sample Data'!N38&gt;=30,'Control Sample Data'!N38&lt;=30),AND('Test Sample Data'!N38&lt;=30,'Control Sample Data'!N38&gt;=30)),"Type 1","OKAY")))</f>
        <v>OKAY</v>
      </c>
    </row>
    <row r="39" spans="1:11" ht="12.75">
      <c r="A39" s="65"/>
      <c r="B39" s="82" t="str">
        <f>'Gene Table'!D39</f>
        <v>MIMAT0000093</v>
      </c>
      <c r="C39" s="83" t="s">
        <v>153</v>
      </c>
      <c r="D39" s="84" t="e">
        <f>Calculations!BN40</f>
        <v>#DIV/0!</v>
      </c>
      <c r="E39" s="84" t="e">
        <f>Calculations!BO40</f>
        <v>#DIV/0!</v>
      </c>
      <c r="F39" s="85" t="e">
        <f t="shared" si="1"/>
        <v>#DIV/0!</v>
      </c>
      <c r="G39" s="85" t="e">
        <f t="shared" si="2"/>
        <v>#DIV/0!</v>
      </c>
      <c r="H39" s="84" t="e">
        <f t="shared" si="3"/>
        <v>#DIV/0!</v>
      </c>
      <c r="I39" s="88" t="str">
        <f>IF(OR(COUNT(Calculations!BP40:BY40)&lt;3,COUNT(Calculations!BZ40:CI40)&lt;3),"N/A",IF(ISERROR(TTEST(Calculations!BP40:BY40,Calculations!BZ40:CI40,2,2)),"N/A",TTEST(Calculations!BP40:BY40,Calculations!BZ40:CI40,2,2)))</f>
        <v>N/A</v>
      </c>
      <c r="J39" s="84" t="e">
        <f t="shared" si="0"/>
        <v>#DIV/0!</v>
      </c>
      <c r="K39" s="89" t="str">
        <f>IF(AND('Test Sample Data'!N39&gt;=35,'Control Sample Data'!N39&gt;=35),"Type 3",IF(AND('Test Sample Data'!N39&gt;=30,'Control Sample Data'!N39&gt;=30,OR(I39&gt;=0.05,I39="N/A")),"Type 2",IF(OR(AND('Test Sample Data'!N39&gt;=30,'Control Sample Data'!N39&lt;=30),AND('Test Sample Data'!N39&lt;=30,'Control Sample Data'!N39&gt;=30)),"Type 1","OKAY")))</f>
        <v>OKAY</v>
      </c>
    </row>
    <row r="40" spans="1:11" ht="12.75">
      <c r="A40" s="65"/>
      <c r="B40" s="82" t="str">
        <f>'Gene Table'!D40</f>
        <v>MIMAT0000062</v>
      </c>
      <c r="C40" s="83" t="s">
        <v>157</v>
      </c>
      <c r="D40" s="84" t="e">
        <f>Calculations!BN41</f>
        <v>#DIV/0!</v>
      </c>
      <c r="E40" s="84" t="e">
        <f>Calculations!BO41</f>
        <v>#DIV/0!</v>
      </c>
      <c r="F40" s="85" t="e">
        <f t="shared" si="1"/>
        <v>#DIV/0!</v>
      </c>
      <c r="G40" s="85" t="e">
        <f t="shared" si="2"/>
        <v>#DIV/0!</v>
      </c>
      <c r="H40" s="84" t="e">
        <f t="shared" si="3"/>
        <v>#DIV/0!</v>
      </c>
      <c r="I40" s="88" t="str">
        <f>IF(OR(COUNT(Calculations!BP41:BY41)&lt;3,COUNT(Calculations!BZ41:CI41)&lt;3),"N/A",IF(ISERROR(TTEST(Calculations!BP41:BY41,Calculations!BZ41:CI41,2,2)),"N/A",TTEST(Calculations!BP41:BY41,Calculations!BZ41:CI41,2,2)))</f>
        <v>N/A</v>
      </c>
      <c r="J40" s="84" t="e">
        <f t="shared" si="0"/>
        <v>#DIV/0!</v>
      </c>
      <c r="K40" s="89" t="str">
        <f>IF(AND('Test Sample Data'!N40&gt;=35,'Control Sample Data'!N40&gt;=35),"Type 3",IF(AND('Test Sample Data'!N40&gt;=30,'Control Sample Data'!N40&gt;=30,OR(I40&gt;=0.05,I40="N/A")),"Type 2",IF(OR(AND('Test Sample Data'!N40&gt;=30,'Control Sample Data'!N40&lt;=30),AND('Test Sample Data'!N40&lt;=30,'Control Sample Data'!N40&gt;=30)),"Type 1","OKAY")))</f>
        <v>OKAY</v>
      </c>
    </row>
    <row r="41" spans="1:11" ht="12.75">
      <c r="A41" s="65"/>
      <c r="B41" s="82" t="str">
        <f>'Gene Table'!D41</f>
        <v>MIMAT0000066</v>
      </c>
      <c r="C41" s="83" t="s">
        <v>161</v>
      </c>
      <c r="D41" s="84" t="e">
        <f>Calculations!BN42</f>
        <v>#DIV/0!</v>
      </c>
      <c r="E41" s="84" t="e">
        <f>Calculations!BO42</f>
        <v>#DIV/0!</v>
      </c>
      <c r="F41" s="85" t="e">
        <f t="shared" si="1"/>
        <v>#DIV/0!</v>
      </c>
      <c r="G41" s="85" t="e">
        <f t="shared" si="2"/>
        <v>#DIV/0!</v>
      </c>
      <c r="H41" s="84" t="e">
        <f t="shared" si="3"/>
        <v>#DIV/0!</v>
      </c>
      <c r="I41" s="88" t="str">
        <f>IF(OR(COUNT(Calculations!BP42:BY42)&lt;3,COUNT(Calculations!BZ42:CI42)&lt;3),"N/A",IF(ISERROR(TTEST(Calculations!BP42:BY42,Calculations!BZ42:CI42,2,2)),"N/A",TTEST(Calculations!BP42:BY42,Calculations!BZ42:CI42,2,2)))</f>
        <v>N/A</v>
      </c>
      <c r="J41" s="84" t="e">
        <f t="shared" si="0"/>
        <v>#DIV/0!</v>
      </c>
      <c r="K41" s="89" t="str">
        <f>IF(AND('Test Sample Data'!N41&gt;=35,'Control Sample Data'!N41&gt;=35),"Type 3",IF(AND('Test Sample Data'!N41&gt;=30,'Control Sample Data'!N41&gt;=30,OR(I41&gt;=0.05,I41="N/A")),"Type 2",IF(OR(AND('Test Sample Data'!N41&gt;=30,'Control Sample Data'!N41&lt;=30),AND('Test Sample Data'!N41&lt;=30,'Control Sample Data'!N41&gt;=30)),"Type 1","OKAY")))</f>
        <v>OKAY</v>
      </c>
    </row>
    <row r="42" spans="1:11" ht="12.75">
      <c r="A42" s="65"/>
      <c r="B42" s="82" t="str">
        <f>'Gene Table'!D42</f>
        <v>MIMAT0000067</v>
      </c>
      <c r="C42" s="83" t="s">
        <v>165</v>
      </c>
      <c r="D42" s="84" t="e">
        <f>Calculations!BN43</f>
        <v>#DIV/0!</v>
      </c>
      <c r="E42" s="84" t="e">
        <f>Calculations!BO43</f>
        <v>#DIV/0!</v>
      </c>
      <c r="F42" s="85" t="e">
        <f t="shared" si="1"/>
        <v>#DIV/0!</v>
      </c>
      <c r="G42" s="85" t="e">
        <f t="shared" si="2"/>
        <v>#DIV/0!</v>
      </c>
      <c r="H42" s="84" t="e">
        <f t="shared" si="3"/>
        <v>#DIV/0!</v>
      </c>
      <c r="I42" s="88" t="str">
        <f>IF(OR(COUNT(Calculations!BP43:BY43)&lt;3,COUNT(Calculations!BZ43:CI43)&lt;3),"N/A",IF(ISERROR(TTEST(Calculations!BP43:BY43,Calculations!BZ43:CI43,2,2)),"N/A",TTEST(Calculations!BP43:BY43,Calculations!BZ43:CI43,2,2)))</f>
        <v>N/A</v>
      </c>
      <c r="J42" s="84" t="e">
        <f t="shared" si="0"/>
        <v>#DIV/0!</v>
      </c>
      <c r="K42" s="89" t="str">
        <f>IF(AND('Test Sample Data'!N42&gt;=35,'Control Sample Data'!N42&gt;=35),"Type 3",IF(AND('Test Sample Data'!N42&gt;=30,'Control Sample Data'!N42&gt;=30,OR(I42&gt;=0.05,I42="N/A")),"Type 2",IF(OR(AND('Test Sample Data'!N42&gt;=30,'Control Sample Data'!N42&lt;=30),AND('Test Sample Data'!N42&lt;=30,'Control Sample Data'!N42&gt;=30)),"Type 1","OKAY")))</f>
        <v>OKAY</v>
      </c>
    </row>
    <row r="43" spans="1:11" ht="12.75">
      <c r="A43" s="65"/>
      <c r="B43" s="82" t="str">
        <f>'Gene Table'!D43</f>
        <v>MIMAT0000274</v>
      </c>
      <c r="C43" s="83" t="s">
        <v>169</v>
      </c>
      <c r="D43" s="84" t="e">
        <f>Calculations!BN44</f>
        <v>#DIV/0!</v>
      </c>
      <c r="E43" s="84" t="e">
        <f>Calculations!BO44</f>
        <v>#DIV/0!</v>
      </c>
      <c r="F43" s="85" t="e">
        <f t="shared" si="1"/>
        <v>#DIV/0!</v>
      </c>
      <c r="G43" s="85" t="e">
        <f t="shared" si="2"/>
        <v>#DIV/0!</v>
      </c>
      <c r="H43" s="84" t="e">
        <f t="shared" si="3"/>
        <v>#DIV/0!</v>
      </c>
      <c r="I43" s="88" t="str">
        <f>IF(OR(COUNT(Calculations!BP44:BY44)&lt;3,COUNT(Calculations!BZ44:CI44)&lt;3),"N/A",IF(ISERROR(TTEST(Calculations!BP44:BY44,Calculations!BZ44:CI44,2,2)),"N/A",TTEST(Calculations!BP44:BY44,Calculations!BZ44:CI44,2,2)))</f>
        <v>N/A</v>
      </c>
      <c r="J43" s="84" t="e">
        <f t="shared" si="0"/>
        <v>#DIV/0!</v>
      </c>
      <c r="K43" s="89" t="str">
        <f>IF(AND('Test Sample Data'!N43&gt;=35,'Control Sample Data'!N43&gt;=35),"Type 3",IF(AND('Test Sample Data'!N43&gt;=30,'Control Sample Data'!N43&gt;=30,OR(I43&gt;=0.05,I43="N/A")),"Type 2",IF(OR(AND('Test Sample Data'!N43&gt;=30,'Control Sample Data'!N43&lt;=30),AND('Test Sample Data'!N43&lt;=30,'Control Sample Data'!N43&gt;=30)),"Type 1","OKAY")))</f>
        <v>OKAY</v>
      </c>
    </row>
    <row r="44" spans="1:11" ht="12.75">
      <c r="A44" s="65"/>
      <c r="B44" s="82" t="str">
        <f>'Gene Table'!D44</f>
        <v>MIMAT0001631</v>
      </c>
      <c r="C44" s="83" t="s">
        <v>173</v>
      </c>
      <c r="D44" s="84" t="e">
        <f>Calculations!BN45</f>
        <v>#DIV/0!</v>
      </c>
      <c r="E44" s="84" t="e">
        <f>Calculations!BO45</f>
        <v>#DIV/0!</v>
      </c>
      <c r="F44" s="85" t="e">
        <f t="shared" si="1"/>
        <v>#DIV/0!</v>
      </c>
      <c r="G44" s="85" t="e">
        <f t="shared" si="2"/>
        <v>#DIV/0!</v>
      </c>
      <c r="H44" s="84" t="e">
        <f t="shared" si="3"/>
        <v>#DIV/0!</v>
      </c>
      <c r="I44" s="88" t="str">
        <f>IF(OR(COUNT(Calculations!BP45:BY45)&lt;3,COUNT(Calculations!BZ45:CI45)&lt;3),"N/A",IF(ISERROR(TTEST(Calculations!BP45:BY45,Calculations!BZ45:CI45,2,2)),"N/A",TTEST(Calculations!BP45:BY45,Calculations!BZ45:CI45,2,2)))</f>
        <v>N/A</v>
      </c>
      <c r="J44" s="84" t="e">
        <f t="shared" si="0"/>
        <v>#DIV/0!</v>
      </c>
      <c r="K44" s="89" t="str">
        <f>IF(AND('Test Sample Data'!N44&gt;=35,'Control Sample Data'!N44&gt;=35),"Type 3",IF(AND('Test Sample Data'!N44&gt;=30,'Control Sample Data'!N44&gt;=30,OR(I44&gt;=0.05,I44="N/A")),"Type 2",IF(OR(AND('Test Sample Data'!N44&gt;=30,'Control Sample Data'!N44&lt;=30),AND('Test Sample Data'!N44&lt;=30,'Control Sample Data'!N44&gt;=30)),"Type 1","OKAY")))</f>
        <v>OKAY</v>
      </c>
    </row>
    <row r="45" spans="1:11" ht="12.75">
      <c r="A45" s="65"/>
      <c r="B45" s="82" t="str">
        <f>'Gene Table'!D45</f>
        <v>MIMAT0000425</v>
      </c>
      <c r="C45" s="83" t="s">
        <v>177</v>
      </c>
      <c r="D45" s="84" t="e">
        <f>Calculations!BN46</f>
        <v>#DIV/0!</v>
      </c>
      <c r="E45" s="84" t="e">
        <f>Calculations!BO46</f>
        <v>#DIV/0!</v>
      </c>
      <c r="F45" s="85" t="e">
        <f t="shared" si="1"/>
        <v>#DIV/0!</v>
      </c>
      <c r="G45" s="85" t="e">
        <f t="shared" si="2"/>
        <v>#DIV/0!</v>
      </c>
      <c r="H45" s="84" t="e">
        <f t="shared" si="3"/>
        <v>#DIV/0!</v>
      </c>
      <c r="I45" s="88" t="str">
        <f>IF(OR(COUNT(Calculations!BP46:BY46)&lt;3,COUNT(Calculations!BZ46:CI46)&lt;3),"N/A",IF(ISERROR(TTEST(Calculations!BP46:BY46,Calculations!BZ46:CI46,2,2)),"N/A",TTEST(Calculations!BP46:BY46,Calculations!BZ46:CI46,2,2)))</f>
        <v>N/A</v>
      </c>
      <c r="J45" s="84" t="e">
        <f t="shared" si="0"/>
        <v>#DIV/0!</v>
      </c>
      <c r="K45" s="89" t="str">
        <f>IF(AND('Test Sample Data'!N45&gt;=35,'Control Sample Data'!N45&gt;=35),"Type 3",IF(AND('Test Sample Data'!N45&gt;=30,'Control Sample Data'!N45&gt;=30,OR(I45&gt;=0.05,I45="N/A")),"Type 2",IF(OR(AND('Test Sample Data'!N45&gt;=30,'Control Sample Data'!N45&lt;=30),AND('Test Sample Data'!N45&lt;=30,'Control Sample Data'!N45&gt;=30)),"Type 1","OKAY")))</f>
        <v>OKAY</v>
      </c>
    </row>
    <row r="46" spans="1:11" ht="12.75">
      <c r="A46" s="65"/>
      <c r="B46" s="82" t="str">
        <f>'Gene Table'!D46</f>
        <v>MIMAT0000686</v>
      </c>
      <c r="C46" s="83" t="s">
        <v>181</v>
      </c>
      <c r="D46" s="84" t="e">
        <f>Calculations!BN47</f>
        <v>#DIV/0!</v>
      </c>
      <c r="E46" s="84" t="e">
        <f>Calculations!BO47</f>
        <v>#DIV/0!</v>
      </c>
      <c r="F46" s="85" t="e">
        <f t="shared" si="1"/>
        <v>#DIV/0!</v>
      </c>
      <c r="G46" s="85" t="e">
        <f t="shared" si="2"/>
        <v>#DIV/0!</v>
      </c>
      <c r="H46" s="84" t="e">
        <f t="shared" si="3"/>
        <v>#DIV/0!</v>
      </c>
      <c r="I46" s="88" t="str">
        <f>IF(OR(COUNT(Calculations!BP47:BY47)&lt;3,COUNT(Calculations!BZ47:CI47)&lt;3),"N/A",IF(ISERROR(TTEST(Calculations!BP47:BY47,Calculations!BZ47:CI47,2,2)),"N/A",TTEST(Calculations!BP47:BY47,Calculations!BZ47:CI47,2,2)))</f>
        <v>N/A</v>
      </c>
      <c r="J46" s="84" t="e">
        <f t="shared" si="0"/>
        <v>#DIV/0!</v>
      </c>
      <c r="K46" s="89" t="str">
        <f>IF(AND('Test Sample Data'!N46&gt;=35,'Control Sample Data'!N46&gt;=35),"Type 3",IF(AND('Test Sample Data'!N46&gt;=30,'Control Sample Data'!N46&gt;=30,OR(I46&gt;=0.05,I46="N/A")),"Type 2",IF(OR(AND('Test Sample Data'!N46&gt;=30,'Control Sample Data'!N46&lt;=30),AND('Test Sample Data'!N46&lt;=30,'Control Sample Data'!N46&gt;=30)),"Type 1","OKAY")))</f>
        <v>OKAY</v>
      </c>
    </row>
    <row r="47" spans="1:11" ht="12.75">
      <c r="A47" s="65"/>
      <c r="B47" s="82" t="str">
        <f>'Gene Table'!D47</f>
        <v>MIMAT0000263</v>
      </c>
      <c r="C47" s="83" t="s">
        <v>185</v>
      </c>
      <c r="D47" s="84" t="e">
        <f>Calculations!BN48</f>
        <v>#DIV/0!</v>
      </c>
      <c r="E47" s="84" t="e">
        <f>Calculations!BO48</f>
        <v>#DIV/0!</v>
      </c>
      <c r="F47" s="85" t="e">
        <f t="shared" si="1"/>
        <v>#DIV/0!</v>
      </c>
      <c r="G47" s="85" t="e">
        <f t="shared" si="2"/>
        <v>#DIV/0!</v>
      </c>
      <c r="H47" s="84" t="e">
        <f t="shared" si="3"/>
        <v>#DIV/0!</v>
      </c>
      <c r="I47" s="88" t="str">
        <f>IF(OR(COUNT(Calculations!BP48:BY48)&lt;3,COUNT(Calculations!BZ48:CI48)&lt;3),"N/A",IF(ISERROR(TTEST(Calculations!BP48:BY48,Calculations!BZ48:CI48,2,2)),"N/A",TTEST(Calculations!BP48:BY48,Calculations!BZ48:CI48,2,2)))</f>
        <v>N/A</v>
      </c>
      <c r="J47" s="84" t="e">
        <f t="shared" si="0"/>
        <v>#DIV/0!</v>
      </c>
      <c r="K47" s="89" t="str">
        <f>IF(AND('Test Sample Data'!N47&gt;=35,'Control Sample Data'!N47&gt;=35),"Type 3",IF(AND('Test Sample Data'!N47&gt;=30,'Control Sample Data'!N47&gt;=30,OR(I47&gt;=0.05,I47="N/A")),"Type 2",IF(OR(AND('Test Sample Data'!N47&gt;=30,'Control Sample Data'!N47&lt;=30),AND('Test Sample Data'!N47&lt;=30,'Control Sample Data'!N47&gt;=30)),"Type 1","OKAY")))</f>
        <v>OKAY</v>
      </c>
    </row>
    <row r="48" spans="1:11" ht="12.75">
      <c r="A48" s="65"/>
      <c r="B48" s="82" t="str">
        <f>'Gene Table'!D48</f>
        <v>MIMAT0000245</v>
      </c>
      <c r="C48" s="83" t="s">
        <v>189</v>
      </c>
      <c r="D48" s="84" t="e">
        <f>Calculations!BN49</f>
        <v>#DIV/0!</v>
      </c>
      <c r="E48" s="84" t="e">
        <f>Calculations!BO49</f>
        <v>#DIV/0!</v>
      </c>
      <c r="F48" s="85" t="e">
        <f t="shared" si="1"/>
        <v>#DIV/0!</v>
      </c>
      <c r="G48" s="85" t="e">
        <f t="shared" si="2"/>
        <v>#DIV/0!</v>
      </c>
      <c r="H48" s="84" t="e">
        <f t="shared" si="3"/>
        <v>#DIV/0!</v>
      </c>
      <c r="I48" s="88" t="str">
        <f>IF(OR(COUNT(Calculations!BP49:BY49)&lt;3,COUNT(Calculations!BZ49:CI49)&lt;3),"N/A",IF(ISERROR(TTEST(Calculations!BP49:BY49,Calculations!BZ49:CI49,2,2)),"N/A",TTEST(Calculations!BP49:BY49,Calculations!BZ49:CI49,2,2)))</f>
        <v>N/A</v>
      </c>
      <c r="J48" s="84" t="e">
        <f t="shared" si="0"/>
        <v>#DIV/0!</v>
      </c>
      <c r="K48" s="89" t="str">
        <f>IF(AND('Test Sample Data'!N48&gt;=35,'Control Sample Data'!N48&gt;=35),"Type 3",IF(AND('Test Sample Data'!N48&gt;=30,'Control Sample Data'!N48&gt;=30,OR(I48&gt;=0.05,I48="N/A")),"Type 2",IF(OR(AND('Test Sample Data'!N48&gt;=30,'Control Sample Data'!N48&lt;=30),AND('Test Sample Data'!N48&lt;=30,'Control Sample Data'!N48&gt;=30)),"Type 1","OKAY")))</f>
        <v>OKAY</v>
      </c>
    </row>
    <row r="49" spans="1:11" ht="12.75">
      <c r="A49" s="65"/>
      <c r="B49" s="82" t="str">
        <f>'Gene Table'!D49</f>
        <v>MIMAT0004692</v>
      </c>
      <c r="C49" s="83" t="s">
        <v>193</v>
      </c>
      <c r="D49" s="84" t="e">
        <f>Calculations!BN50</f>
        <v>#DIV/0!</v>
      </c>
      <c r="E49" s="84" t="e">
        <f>Calculations!BO50</f>
        <v>#DIV/0!</v>
      </c>
      <c r="F49" s="85" t="e">
        <f t="shared" si="1"/>
        <v>#DIV/0!</v>
      </c>
      <c r="G49" s="85" t="e">
        <f t="shared" si="2"/>
        <v>#DIV/0!</v>
      </c>
      <c r="H49" s="84" t="e">
        <f t="shared" si="3"/>
        <v>#DIV/0!</v>
      </c>
      <c r="I49" s="88" t="str">
        <f>IF(OR(COUNT(Calculations!BP50:BY50)&lt;3,COUNT(Calculations!BZ50:CI50)&lt;3),"N/A",IF(ISERROR(TTEST(Calculations!BP50:BY50,Calculations!BZ50:CI50,2,2)),"N/A",TTEST(Calculations!BP50:BY50,Calculations!BZ50:CI50,2,2)))</f>
        <v>N/A</v>
      </c>
      <c r="J49" s="84" t="e">
        <f t="shared" si="0"/>
        <v>#DIV/0!</v>
      </c>
      <c r="K49" s="89" t="str">
        <f>IF(AND('Test Sample Data'!N49&gt;=35,'Control Sample Data'!N49&gt;=35),"Type 3",IF(AND('Test Sample Data'!N49&gt;=30,'Control Sample Data'!N49&gt;=30,OR(I49&gt;=0.05,I49="N/A")),"Type 2",IF(OR(AND('Test Sample Data'!N49&gt;=30,'Control Sample Data'!N49&lt;=30),AND('Test Sample Data'!N49&lt;=30,'Control Sample Data'!N49&gt;=30)),"Type 1","OKAY")))</f>
        <v>OKAY</v>
      </c>
    </row>
    <row r="50" spans="1:11" ht="12.75">
      <c r="A50" s="65"/>
      <c r="B50" s="82" t="str">
        <f>'Gene Table'!D50</f>
        <v>MIMAT0000771</v>
      </c>
      <c r="C50" s="83" t="s">
        <v>197</v>
      </c>
      <c r="D50" s="84" t="e">
        <f>Calculations!BN51</f>
        <v>#DIV/0!</v>
      </c>
      <c r="E50" s="84" t="e">
        <f>Calculations!BO51</f>
        <v>#DIV/0!</v>
      </c>
      <c r="F50" s="85" t="e">
        <f t="shared" si="1"/>
        <v>#DIV/0!</v>
      </c>
      <c r="G50" s="85" t="e">
        <f t="shared" si="2"/>
        <v>#DIV/0!</v>
      </c>
      <c r="H50" s="84" t="e">
        <f t="shared" si="3"/>
        <v>#DIV/0!</v>
      </c>
      <c r="I50" s="88" t="str">
        <f>IF(OR(COUNT(Calculations!BP51:BY51)&lt;3,COUNT(Calculations!BZ51:CI51)&lt;3),"N/A",IF(ISERROR(TTEST(Calculations!BP51:BY51,Calculations!BZ51:CI51,2,2)),"N/A",TTEST(Calculations!BP51:BY51,Calculations!BZ51:CI51,2,2)))</f>
        <v>N/A</v>
      </c>
      <c r="J50" s="84" t="e">
        <f t="shared" si="0"/>
        <v>#DIV/0!</v>
      </c>
      <c r="K50" s="89" t="str">
        <f>IF(AND('Test Sample Data'!N50&gt;=35,'Control Sample Data'!N50&gt;=35),"Type 3",IF(AND('Test Sample Data'!N50&gt;=30,'Control Sample Data'!N50&gt;=30,OR(I50&gt;=0.05,I50="N/A")),"Type 2",IF(OR(AND('Test Sample Data'!N50&gt;=30,'Control Sample Data'!N50&lt;=30),AND('Test Sample Data'!N50&lt;=30,'Control Sample Data'!N50&gt;=30)),"Type 1","OKAY")))</f>
        <v>OKAY</v>
      </c>
    </row>
    <row r="51" spans="1:11" ht="12.75">
      <c r="A51" s="65"/>
      <c r="B51" s="82" t="str">
        <f>'Gene Table'!D51</f>
        <v>MIMAT0000277</v>
      </c>
      <c r="C51" s="83" t="s">
        <v>201</v>
      </c>
      <c r="D51" s="84" t="e">
        <f>Calculations!BN52</f>
        <v>#DIV/0!</v>
      </c>
      <c r="E51" s="84" t="e">
        <f>Calculations!BO52</f>
        <v>#DIV/0!</v>
      </c>
      <c r="F51" s="85" t="e">
        <f t="shared" si="1"/>
        <v>#DIV/0!</v>
      </c>
      <c r="G51" s="85" t="e">
        <f t="shared" si="2"/>
        <v>#DIV/0!</v>
      </c>
      <c r="H51" s="84" t="e">
        <f t="shared" si="3"/>
        <v>#DIV/0!</v>
      </c>
      <c r="I51" s="88" t="str">
        <f>IF(OR(COUNT(Calculations!BP52:BY52)&lt;3,COUNT(Calculations!BZ52:CI52)&lt;3),"N/A",IF(ISERROR(TTEST(Calculations!BP52:BY52,Calculations!BZ52:CI52,2,2)),"N/A",TTEST(Calculations!BP52:BY52,Calculations!BZ52:CI52,2,2)))</f>
        <v>N/A</v>
      </c>
      <c r="J51" s="84" t="e">
        <f t="shared" si="0"/>
        <v>#DIV/0!</v>
      </c>
      <c r="K51" s="89" t="str">
        <f>IF(AND('Test Sample Data'!N51&gt;=35,'Control Sample Data'!N51&gt;=35),"Type 3",IF(AND('Test Sample Data'!N51&gt;=30,'Control Sample Data'!N51&gt;=30,OR(I51&gt;=0.05,I51="N/A")),"Type 2",IF(OR(AND('Test Sample Data'!N51&gt;=30,'Control Sample Data'!N51&lt;=30),AND('Test Sample Data'!N51&lt;=30,'Control Sample Data'!N51&gt;=30)),"Type 1","OKAY")))</f>
        <v>OKAY</v>
      </c>
    </row>
    <row r="52" spans="1:11" ht="12.75">
      <c r="A52" s="65"/>
      <c r="B52" s="82" t="str">
        <f>'Gene Table'!D52</f>
        <v>MIMAT0000264</v>
      </c>
      <c r="C52" s="83" t="s">
        <v>205</v>
      </c>
      <c r="D52" s="84" t="e">
        <f>Calculations!BN53</f>
        <v>#DIV/0!</v>
      </c>
      <c r="E52" s="84" t="e">
        <f>Calculations!BO53</f>
        <v>#DIV/0!</v>
      </c>
      <c r="F52" s="85" t="e">
        <f t="shared" si="1"/>
        <v>#DIV/0!</v>
      </c>
      <c r="G52" s="85" t="e">
        <f t="shared" si="2"/>
        <v>#DIV/0!</v>
      </c>
      <c r="H52" s="84" t="e">
        <f t="shared" si="3"/>
        <v>#DIV/0!</v>
      </c>
      <c r="I52" s="88" t="str">
        <f>IF(OR(COUNT(Calculations!BP53:BY53)&lt;3,COUNT(Calculations!BZ53:CI53)&lt;3),"N/A",IF(ISERROR(TTEST(Calculations!BP53:BY53,Calculations!BZ53:CI53,2,2)),"N/A",TTEST(Calculations!BP53:BY53,Calculations!BZ53:CI53,2,2)))</f>
        <v>N/A</v>
      </c>
      <c r="J52" s="84" t="e">
        <f t="shared" si="0"/>
        <v>#DIV/0!</v>
      </c>
      <c r="K52" s="89" t="str">
        <f>IF(AND('Test Sample Data'!N52&gt;=35,'Control Sample Data'!N52&gt;=35),"Type 3",IF(AND('Test Sample Data'!N52&gt;=30,'Control Sample Data'!N52&gt;=30,OR(I52&gt;=0.05,I52="N/A")),"Type 2",IF(OR(AND('Test Sample Data'!N52&gt;=30,'Control Sample Data'!N52&lt;=30),AND('Test Sample Data'!N52&lt;=30,'Control Sample Data'!N52&gt;=30)),"Type 1","OKAY")))</f>
        <v>OKAY</v>
      </c>
    </row>
    <row r="53" spans="1:11" ht="12.75">
      <c r="A53" s="65"/>
      <c r="B53" s="82" t="str">
        <f>'Gene Table'!D53</f>
        <v>MIMAT0000279</v>
      </c>
      <c r="C53" s="83" t="s">
        <v>209</v>
      </c>
      <c r="D53" s="84" t="e">
        <f>Calculations!BN54</f>
        <v>#DIV/0!</v>
      </c>
      <c r="E53" s="84" t="e">
        <f>Calculations!BO54</f>
        <v>#DIV/0!</v>
      </c>
      <c r="F53" s="85" t="e">
        <f t="shared" si="1"/>
        <v>#DIV/0!</v>
      </c>
      <c r="G53" s="85" t="e">
        <f t="shared" si="2"/>
        <v>#DIV/0!</v>
      </c>
      <c r="H53" s="84" t="e">
        <f t="shared" si="3"/>
        <v>#DIV/0!</v>
      </c>
      <c r="I53" s="88" t="str">
        <f>IF(OR(COUNT(Calculations!BP54:BY54)&lt;3,COUNT(Calculations!BZ54:CI54)&lt;3),"N/A",IF(ISERROR(TTEST(Calculations!BP54:BY54,Calculations!BZ54:CI54,2,2)),"N/A",TTEST(Calculations!BP54:BY54,Calculations!BZ54:CI54,2,2)))</f>
        <v>N/A</v>
      </c>
      <c r="J53" s="84" t="e">
        <f t="shared" si="0"/>
        <v>#DIV/0!</v>
      </c>
      <c r="K53" s="89" t="str">
        <f>IF(AND('Test Sample Data'!N53&gt;=35,'Control Sample Data'!N53&gt;=35),"Type 3",IF(AND('Test Sample Data'!N53&gt;=30,'Control Sample Data'!N53&gt;=30,OR(I53&gt;=0.05,I53="N/A")),"Type 2",IF(OR(AND('Test Sample Data'!N53&gt;=30,'Control Sample Data'!N53&lt;=30),AND('Test Sample Data'!N53&lt;=30,'Control Sample Data'!N53&gt;=30)),"Type 1","OKAY")))</f>
        <v>OKAY</v>
      </c>
    </row>
    <row r="54" spans="1:11" ht="12.75">
      <c r="A54" s="65"/>
      <c r="B54" s="82" t="str">
        <f>'Gene Table'!D54</f>
        <v>MIMAT0004697</v>
      </c>
      <c r="C54" s="83" t="s">
        <v>213</v>
      </c>
      <c r="D54" s="84" t="e">
        <f>Calculations!BN55</f>
        <v>#DIV/0!</v>
      </c>
      <c r="E54" s="84" t="e">
        <f>Calculations!BO55</f>
        <v>#DIV/0!</v>
      </c>
      <c r="F54" s="85" t="e">
        <f t="shared" si="1"/>
        <v>#DIV/0!</v>
      </c>
      <c r="G54" s="85" t="e">
        <f t="shared" si="2"/>
        <v>#DIV/0!</v>
      </c>
      <c r="H54" s="84" t="e">
        <f t="shared" si="3"/>
        <v>#DIV/0!</v>
      </c>
      <c r="I54" s="88" t="str">
        <f>IF(OR(COUNT(Calculations!BP55:BY55)&lt;3,COUNT(Calculations!BZ55:CI55)&lt;3),"N/A",IF(ISERROR(TTEST(Calculations!BP55:BY55,Calculations!BZ55:CI55,2,2)),"N/A",TTEST(Calculations!BP55:BY55,Calculations!BZ55:CI55,2,2)))</f>
        <v>N/A</v>
      </c>
      <c r="J54" s="84" t="e">
        <f t="shared" si="0"/>
        <v>#DIV/0!</v>
      </c>
      <c r="K54" s="89" t="str">
        <f>IF(AND('Test Sample Data'!N54&gt;=35,'Control Sample Data'!N54&gt;=35),"Type 3",IF(AND('Test Sample Data'!N54&gt;=30,'Control Sample Data'!N54&gt;=30,OR(I54&gt;=0.05,I54="N/A")),"Type 2",IF(OR(AND('Test Sample Data'!N54&gt;=30,'Control Sample Data'!N54&lt;=30),AND('Test Sample Data'!N54&lt;=30,'Control Sample Data'!N54&gt;=30)),"Type 1","OKAY")))</f>
        <v>OKAY</v>
      </c>
    </row>
    <row r="55" spans="1:11" ht="12.75">
      <c r="A55" s="65"/>
      <c r="B55" s="82" t="str">
        <f>'Gene Table'!D55</f>
        <v>MIMAT0000424</v>
      </c>
      <c r="C55" s="83" t="s">
        <v>217</v>
      </c>
      <c r="D55" s="84" t="e">
        <f>Calculations!BN56</f>
        <v>#DIV/0!</v>
      </c>
      <c r="E55" s="84" t="e">
        <f>Calculations!BO56</f>
        <v>#DIV/0!</v>
      </c>
      <c r="F55" s="85" t="e">
        <f t="shared" si="1"/>
        <v>#DIV/0!</v>
      </c>
      <c r="G55" s="85" t="e">
        <f t="shared" si="2"/>
        <v>#DIV/0!</v>
      </c>
      <c r="H55" s="84" t="e">
        <f t="shared" si="3"/>
        <v>#DIV/0!</v>
      </c>
      <c r="I55" s="88" t="str">
        <f>IF(OR(COUNT(Calculations!BP56:BY56)&lt;3,COUNT(Calculations!BZ56:CI56)&lt;3),"N/A",IF(ISERROR(TTEST(Calculations!BP56:BY56,Calculations!BZ56:CI56,2,2)),"N/A",TTEST(Calculations!BP56:BY56,Calculations!BZ56:CI56,2,2)))</f>
        <v>N/A</v>
      </c>
      <c r="J55" s="84" t="e">
        <f t="shared" si="0"/>
        <v>#DIV/0!</v>
      </c>
      <c r="K55" s="89" t="str">
        <f>IF(AND('Test Sample Data'!N55&gt;=35,'Control Sample Data'!N55&gt;=35),"Type 3",IF(AND('Test Sample Data'!N55&gt;=30,'Control Sample Data'!N55&gt;=30,OR(I55&gt;=0.05,I55="N/A")),"Type 2",IF(OR(AND('Test Sample Data'!N55&gt;=30,'Control Sample Data'!N55&lt;=30),AND('Test Sample Data'!N55&lt;=30,'Control Sample Data'!N55&gt;=30)),"Type 1","OKAY")))</f>
        <v>OKAY</v>
      </c>
    </row>
    <row r="56" spans="1:11" ht="12.75">
      <c r="A56" s="65"/>
      <c r="B56" s="82" t="str">
        <f>'Gene Table'!D56</f>
        <v>MIMAT0000757</v>
      </c>
      <c r="C56" s="83" t="s">
        <v>221</v>
      </c>
      <c r="D56" s="84" t="e">
        <f>Calculations!BN57</f>
        <v>#DIV/0!</v>
      </c>
      <c r="E56" s="84" t="e">
        <f>Calculations!BO57</f>
        <v>#DIV/0!</v>
      </c>
      <c r="F56" s="85" t="e">
        <f t="shared" si="1"/>
        <v>#DIV/0!</v>
      </c>
      <c r="G56" s="85" t="e">
        <f t="shared" si="2"/>
        <v>#DIV/0!</v>
      </c>
      <c r="H56" s="84" t="e">
        <f t="shared" si="3"/>
        <v>#DIV/0!</v>
      </c>
      <c r="I56" s="88" t="str">
        <f>IF(OR(COUNT(Calculations!BP57:BY57)&lt;3,COUNT(Calculations!BZ57:CI57)&lt;3),"N/A",IF(ISERROR(TTEST(Calculations!BP57:BY57,Calculations!BZ57:CI57,2,2)),"N/A",TTEST(Calculations!BP57:BY57,Calculations!BZ57:CI57,2,2)))</f>
        <v>N/A</v>
      </c>
      <c r="J56" s="84" t="e">
        <f t="shared" si="0"/>
        <v>#DIV/0!</v>
      </c>
      <c r="K56" s="89" t="str">
        <f>IF(AND('Test Sample Data'!N56&gt;=35,'Control Sample Data'!N56&gt;=35),"Type 3",IF(AND('Test Sample Data'!N56&gt;=30,'Control Sample Data'!N56&gt;=30,OR(I56&gt;=0.05,I56="N/A")),"Type 2",IF(OR(AND('Test Sample Data'!N56&gt;=30,'Control Sample Data'!N56&lt;=30),AND('Test Sample Data'!N56&lt;=30,'Control Sample Data'!N56&gt;=30)),"Type 1","OKAY")))</f>
        <v>OKAY</v>
      </c>
    </row>
    <row r="57" spans="1:11" ht="12.75">
      <c r="A57" s="65"/>
      <c r="B57" s="82" t="str">
        <f>'Gene Table'!D57</f>
        <v>MIMAT0000646</v>
      </c>
      <c r="C57" s="83" t="s">
        <v>225</v>
      </c>
      <c r="D57" s="84" t="e">
        <f>Calculations!BN58</f>
        <v>#DIV/0!</v>
      </c>
      <c r="E57" s="84" t="e">
        <f>Calculations!BO58</f>
        <v>#DIV/0!</v>
      </c>
      <c r="F57" s="85" t="e">
        <f t="shared" si="1"/>
        <v>#DIV/0!</v>
      </c>
      <c r="G57" s="85" t="e">
        <f t="shared" si="2"/>
        <v>#DIV/0!</v>
      </c>
      <c r="H57" s="84" t="e">
        <f t="shared" si="3"/>
        <v>#DIV/0!</v>
      </c>
      <c r="I57" s="88" t="str">
        <f>IF(OR(COUNT(Calculations!BP58:BY58)&lt;3,COUNT(Calculations!BZ58:CI58)&lt;3),"N/A",IF(ISERROR(TTEST(Calculations!BP58:BY58,Calculations!BZ58:CI58,2,2)),"N/A",TTEST(Calculations!BP58:BY58,Calculations!BZ58:CI58,2,2)))</f>
        <v>N/A</v>
      </c>
      <c r="J57" s="84" t="e">
        <f t="shared" si="0"/>
        <v>#DIV/0!</v>
      </c>
      <c r="K57" s="89" t="str">
        <f>IF(AND('Test Sample Data'!N57&gt;=35,'Control Sample Data'!N57&gt;=35),"Type 3",IF(AND('Test Sample Data'!N57&gt;=30,'Control Sample Data'!N57&gt;=30,OR(I57&gt;=0.05,I57="N/A")),"Type 2",IF(OR(AND('Test Sample Data'!N57&gt;=30,'Control Sample Data'!N57&lt;=30),AND('Test Sample Data'!N57&lt;=30,'Control Sample Data'!N57&gt;=30)),"Type 1","OKAY")))</f>
        <v>OKAY</v>
      </c>
    </row>
    <row r="58" spans="1:11" ht="12.75">
      <c r="A58" s="65"/>
      <c r="B58" s="82" t="str">
        <f>'Gene Table'!D58</f>
        <v>MIMAT0004694</v>
      </c>
      <c r="C58" s="83" t="s">
        <v>229</v>
      </c>
      <c r="D58" s="84" t="e">
        <f>Calculations!BN59</f>
        <v>#DIV/0!</v>
      </c>
      <c r="E58" s="84" t="e">
        <f>Calculations!BO59</f>
        <v>#DIV/0!</v>
      </c>
      <c r="F58" s="85" t="e">
        <f t="shared" si="1"/>
        <v>#DIV/0!</v>
      </c>
      <c r="G58" s="85" t="e">
        <f t="shared" si="2"/>
        <v>#DIV/0!</v>
      </c>
      <c r="H58" s="84" t="e">
        <f t="shared" si="3"/>
        <v>#DIV/0!</v>
      </c>
      <c r="I58" s="88" t="str">
        <f>IF(OR(COUNT(Calculations!BP59:BY59)&lt;3,COUNT(Calculations!BZ59:CI59)&lt;3),"N/A",IF(ISERROR(TTEST(Calculations!BP59:BY59,Calculations!BZ59:CI59,2,2)),"N/A",TTEST(Calculations!BP59:BY59,Calculations!BZ59:CI59,2,2)))</f>
        <v>N/A</v>
      </c>
      <c r="J58" s="84" t="e">
        <f t="shared" si="0"/>
        <v>#DIV/0!</v>
      </c>
      <c r="K58" s="89" t="str">
        <f>IF(AND('Test Sample Data'!N58&gt;=35,'Control Sample Data'!N58&gt;=35),"Type 3",IF(AND('Test Sample Data'!N58&gt;=30,'Control Sample Data'!N58&gt;=30,OR(I58&gt;=0.05,I58="N/A")),"Type 2",IF(OR(AND('Test Sample Data'!N58&gt;=30,'Control Sample Data'!N58&lt;=30),AND('Test Sample Data'!N58&lt;=30,'Control Sample Data'!N58&gt;=30)),"Type 1","OKAY")))</f>
        <v>OKAY</v>
      </c>
    </row>
    <row r="59" spans="1:11" ht="12.75">
      <c r="A59" s="65"/>
      <c r="B59" s="82" t="str">
        <f>'Gene Table'!D59</f>
        <v>MIMAT0004915</v>
      </c>
      <c r="C59" s="83" t="s">
        <v>233</v>
      </c>
      <c r="D59" s="84" t="e">
        <f>Calculations!BN60</f>
        <v>#DIV/0!</v>
      </c>
      <c r="E59" s="84" t="e">
        <f>Calculations!BO60</f>
        <v>#DIV/0!</v>
      </c>
      <c r="F59" s="85" t="e">
        <f t="shared" si="1"/>
        <v>#DIV/0!</v>
      </c>
      <c r="G59" s="85" t="e">
        <f t="shared" si="2"/>
        <v>#DIV/0!</v>
      </c>
      <c r="H59" s="84" t="e">
        <f t="shared" si="3"/>
        <v>#DIV/0!</v>
      </c>
      <c r="I59" s="88" t="str">
        <f>IF(OR(COUNT(Calculations!BP60:BY60)&lt;3,COUNT(Calculations!BZ60:CI60)&lt;3),"N/A",IF(ISERROR(TTEST(Calculations!BP60:BY60,Calculations!BZ60:CI60,2,2)),"N/A",TTEST(Calculations!BP60:BY60,Calculations!BZ60:CI60,2,2)))</f>
        <v>N/A</v>
      </c>
      <c r="J59" s="84" t="e">
        <f t="shared" si="0"/>
        <v>#DIV/0!</v>
      </c>
      <c r="K59" s="89" t="str">
        <f>IF(AND('Test Sample Data'!N59&gt;=35,'Control Sample Data'!N59&gt;=35),"Type 3",IF(AND('Test Sample Data'!N59&gt;=30,'Control Sample Data'!N59&gt;=30,OR(I59&gt;=0.05,I59="N/A")),"Type 2",IF(OR(AND('Test Sample Data'!N59&gt;=30,'Control Sample Data'!N59&lt;=30),AND('Test Sample Data'!N59&lt;=30,'Control Sample Data'!N59&gt;=30)),"Type 1","OKAY")))</f>
        <v>OKAY</v>
      </c>
    </row>
    <row r="60" spans="1:11" ht="12.75">
      <c r="A60" s="65"/>
      <c r="B60" s="82" t="str">
        <f>'Gene Table'!D60</f>
        <v>MIMAT0000251</v>
      </c>
      <c r="C60" s="83" t="s">
        <v>237</v>
      </c>
      <c r="D60" s="84" t="e">
        <f>Calculations!BN61</f>
        <v>#DIV/0!</v>
      </c>
      <c r="E60" s="84" t="e">
        <f>Calculations!BO61</f>
        <v>#DIV/0!</v>
      </c>
      <c r="F60" s="85" t="e">
        <f t="shared" si="1"/>
        <v>#DIV/0!</v>
      </c>
      <c r="G60" s="85" t="e">
        <f t="shared" si="2"/>
        <v>#DIV/0!</v>
      </c>
      <c r="H60" s="84" t="e">
        <f t="shared" si="3"/>
        <v>#DIV/0!</v>
      </c>
      <c r="I60" s="88" t="str">
        <f>IF(OR(COUNT(Calculations!BP61:BY61)&lt;3,COUNT(Calculations!BZ61:CI61)&lt;3),"N/A",IF(ISERROR(TTEST(Calculations!BP61:BY61,Calculations!BZ61:CI61,2,2)),"N/A",TTEST(Calculations!BP61:BY61,Calculations!BZ61:CI61,2,2)))</f>
        <v>N/A</v>
      </c>
      <c r="J60" s="84" t="e">
        <f t="shared" si="0"/>
        <v>#DIV/0!</v>
      </c>
      <c r="K60" s="89" t="str">
        <f>IF(AND('Test Sample Data'!N60&gt;=35,'Control Sample Data'!N60&gt;=35),"Type 3",IF(AND('Test Sample Data'!N60&gt;=30,'Control Sample Data'!N60&gt;=30,OR(I60&gt;=0.05,I60="N/A")),"Type 2",IF(OR(AND('Test Sample Data'!N60&gt;=30,'Control Sample Data'!N60&lt;=30),AND('Test Sample Data'!N60&lt;=30,'Control Sample Data'!N60&gt;=30)),"Type 1","OKAY")))</f>
        <v>OKAY</v>
      </c>
    </row>
    <row r="61" spans="1:11" ht="12.75">
      <c r="A61" s="65"/>
      <c r="B61" s="82" t="str">
        <f>'Gene Table'!D61</f>
        <v>MIMAT0000719</v>
      </c>
      <c r="C61" s="83" t="s">
        <v>241</v>
      </c>
      <c r="D61" s="84" t="e">
        <f>Calculations!BN62</f>
        <v>#DIV/0!</v>
      </c>
      <c r="E61" s="84" t="e">
        <f>Calculations!BO62</f>
        <v>#DIV/0!</v>
      </c>
      <c r="F61" s="85" t="e">
        <f t="shared" si="1"/>
        <v>#DIV/0!</v>
      </c>
      <c r="G61" s="85" t="e">
        <f t="shared" si="2"/>
        <v>#DIV/0!</v>
      </c>
      <c r="H61" s="84" t="e">
        <f t="shared" si="3"/>
        <v>#DIV/0!</v>
      </c>
      <c r="I61" s="88" t="str">
        <f>IF(OR(COUNT(Calculations!BP62:BY62)&lt;3,COUNT(Calculations!BZ62:CI62)&lt;3),"N/A",IF(ISERROR(TTEST(Calculations!BP62:BY62,Calculations!BZ62:CI62,2,2)),"N/A",TTEST(Calculations!BP62:BY62,Calculations!BZ62:CI62,2,2)))</f>
        <v>N/A</v>
      </c>
      <c r="J61" s="84" t="e">
        <f t="shared" si="0"/>
        <v>#DIV/0!</v>
      </c>
      <c r="K61" s="89" t="str">
        <f>IF(AND('Test Sample Data'!N61&gt;=35,'Control Sample Data'!N61&gt;=35),"Type 3",IF(AND('Test Sample Data'!N61&gt;=30,'Control Sample Data'!N61&gt;=30,OR(I61&gt;=0.05,I61="N/A")),"Type 2",IF(OR(AND('Test Sample Data'!N61&gt;=30,'Control Sample Data'!N61&lt;=30),AND('Test Sample Data'!N61&lt;=30,'Control Sample Data'!N61&gt;=30)),"Type 1","OKAY")))</f>
        <v>OKAY</v>
      </c>
    </row>
    <row r="62" spans="1:11" ht="12.75">
      <c r="A62" s="65"/>
      <c r="B62" s="82" t="str">
        <f>'Gene Table'!D62</f>
        <v>MIMAT0000091</v>
      </c>
      <c r="C62" s="83" t="s">
        <v>245</v>
      </c>
      <c r="D62" s="84" t="e">
        <f>Calculations!BN63</f>
        <v>#DIV/0!</v>
      </c>
      <c r="E62" s="84" t="e">
        <f>Calculations!BO63</f>
        <v>#DIV/0!</v>
      </c>
      <c r="F62" s="85" t="e">
        <f t="shared" si="1"/>
        <v>#DIV/0!</v>
      </c>
      <c r="G62" s="85" t="e">
        <f t="shared" si="2"/>
        <v>#DIV/0!</v>
      </c>
      <c r="H62" s="84" t="e">
        <f t="shared" si="3"/>
        <v>#DIV/0!</v>
      </c>
      <c r="I62" s="88" t="str">
        <f>IF(OR(COUNT(Calculations!BP63:BY63)&lt;3,COUNT(Calculations!BZ63:CI63)&lt;3),"N/A",IF(ISERROR(TTEST(Calculations!BP63:BY63,Calculations!BZ63:CI63,2,2)),"N/A",TTEST(Calculations!BP63:BY63,Calculations!BZ63:CI63,2,2)))</f>
        <v>N/A</v>
      </c>
      <c r="J62" s="84" t="e">
        <f t="shared" si="0"/>
        <v>#DIV/0!</v>
      </c>
      <c r="K62" s="89" t="str">
        <f>IF(AND('Test Sample Data'!N62&gt;=35,'Control Sample Data'!N62&gt;=35),"Type 3",IF(AND('Test Sample Data'!N62&gt;=30,'Control Sample Data'!N62&gt;=30,OR(I62&gt;=0.05,I62="N/A")),"Type 2",IF(OR(AND('Test Sample Data'!N62&gt;=30,'Control Sample Data'!N62&lt;=30),AND('Test Sample Data'!N62&lt;=30,'Control Sample Data'!N62&gt;=30)),"Type 1","OKAY")))</f>
        <v>OKAY</v>
      </c>
    </row>
    <row r="63" spans="1:11" ht="12.75" customHeight="1">
      <c r="A63" s="65"/>
      <c r="B63" s="82" t="str">
        <f>'Gene Table'!D63</f>
        <v>MIMAT0004908</v>
      </c>
      <c r="C63" s="83" t="s">
        <v>249</v>
      </c>
      <c r="D63" s="84" t="e">
        <f>Calculations!BN64</f>
        <v>#DIV/0!</v>
      </c>
      <c r="E63" s="84" t="e">
        <f>Calculations!BO64</f>
        <v>#DIV/0!</v>
      </c>
      <c r="F63" s="85" t="e">
        <f t="shared" si="1"/>
        <v>#DIV/0!</v>
      </c>
      <c r="G63" s="85" t="e">
        <f t="shared" si="2"/>
        <v>#DIV/0!</v>
      </c>
      <c r="H63" s="84" t="e">
        <f t="shared" si="3"/>
        <v>#DIV/0!</v>
      </c>
      <c r="I63" s="88" t="str">
        <f>IF(OR(COUNT(Calculations!BP64:BY64)&lt;3,COUNT(Calculations!BZ64:CI64)&lt;3),"N/A",IF(ISERROR(TTEST(Calculations!BP64:BY64,Calculations!BZ64:CI64,2,2)),"N/A",TTEST(Calculations!BP64:BY64,Calculations!BZ64:CI64,2,2)))</f>
        <v>N/A</v>
      </c>
      <c r="J63" s="84" t="e">
        <f t="shared" si="0"/>
        <v>#DIV/0!</v>
      </c>
      <c r="K63" s="89" t="str">
        <f>IF(AND('Test Sample Data'!N63&gt;=35,'Control Sample Data'!N63&gt;=35),"Type 3",IF(AND('Test Sample Data'!N63&gt;=30,'Control Sample Data'!N63&gt;=30,OR(I63&gt;=0.05,I63="N/A")),"Type 2",IF(OR(AND('Test Sample Data'!N63&gt;=30,'Control Sample Data'!N63&lt;=30),AND('Test Sample Data'!N63&lt;=30,'Control Sample Data'!N63&gt;=30)),"Type 1","OKAY")))</f>
        <v>OKAY</v>
      </c>
    </row>
    <row r="64" spans="1:11" ht="12.75">
      <c r="A64" s="65"/>
      <c r="B64" s="82" t="str">
        <f>'Gene Table'!D64</f>
        <v>MIMAT0001341</v>
      </c>
      <c r="C64" s="83" t="s">
        <v>253</v>
      </c>
      <c r="D64" s="84" t="e">
        <f>Calculations!BN65</f>
        <v>#DIV/0!</v>
      </c>
      <c r="E64" s="84" t="e">
        <f>Calculations!BO65</f>
        <v>#DIV/0!</v>
      </c>
      <c r="F64" s="85" t="e">
        <f t="shared" si="1"/>
        <v>#DIV/0!</v>
      </c>
      <c r="G64" s="85" t="e">
        <f t="shared" si="2"/>
        <v>#DIV/0!</v>
      </c>
      <c r="H64" s="84" t="e">
        <f t="shared" si="3"/>
        <v>#DIV/0!</v>
      </c>
      <c r="I64" s="88" t="str">
        <f>IF(OR(COUNT(Calculations!BP65:BY65)&lt;3,COUNT(Calculations!BZ65:CI65)&lt;3),"N/A",IF(ISERROR(TTEST(Calculations!BP65:BY65,Calculations!BZ65:CI65,2,2)),"N/A",TTEST(Calculations!BP65:BY65,Calculations!BZ65:CI65,2,2)))</f>
        <v>N/A</v>
      </c>
      <c r="J64" s="84" t="e">
        <f t="shared" si="0"/>
        <v>#DIV/0!</v>
      </c>
      <c r="K64" s="89" t="str">
        <f>IF(AND('Test Sample Data'!N64&gt;=35,'Control Sample Data'!N64&gt;=35),"Type 3",IF(AND('Test Sample Data'!N64&gt;=30,'Control Sample Data'!N64&gt;=30,OR(I64&gt;=0.05,I64="N/A")),"Type 2",IF(OR(AND('Test Sample Data'!N64&gt;=30,'Control Sample Data'!N64&lt;=30),AND('Test Sample Data'!N64&lt;=30,'Control Sample Data'!N64&gt;=30)),"Type 1","OKAY")))</f>
        <v>OKAY</v>
      </c>
    </row>
    <row r="65" spans="1:11" ht="12.75">
      <c r="A65" s="65"/>
      <c r="B65" s="82" t="str">
        <f>'Gene Table'!D65</f>
        <v>MIMAT0004926</v>
      </c>
      <c r="C65" s="83" t="s">
        <v>257</v>
      </c>
      <c r="D65" s="84" t="e">
        <f>Calculations!BN66</f>
        <v>#DIV/0!</v>
      </c>
      <c r="E65" s="84" t="e">
        <f>Calculations!BO66</f>
        <v>#DIV/0!</v>
      </c>
      <c r="F65" s="85" t="e">
        <f t="shared" si="1"/>
        <v>#DIV/0!</v>
      </c>
      <c r="G65" s="85" t="e">
        <f t="shared" si="2"/>
        <v>#DIV/0!</v>
      </c>
      <c r="H65" s="84" t="e">
        <f t="shared" si="3"/>
        <v>#DIV/0!</v>
      </c>
      <c r="I65" s="88" t="str">
        <f>IF(OR(COUNT(Calculations!BP66:BY66)&lt;3,COUNT(Calculations!BZ66:CI66)&lt;3),"N/A",IF(ISERROR(TTEST(Calculations!BP66:BY66,Calculations!BZ66:CI66,2,2)),"N/A",TTEST(Calculations!BP66:BY66,Calculations!BZ66:CI66,2,2)))</f>
        <v>N/A</v>
      </c>
      <c r="J65" s="84" t="e">
        <f t="shared" si="0"/>
        <v>#DIV/0!</v>
      </c>
      <c r="K65" s="89" t="str">
        <f>IF(AND('Test Sample Data'!N65&gt;=35,'Control Sample Data'!N65&gt;=35),"Type 3",IF(AND('Test Sample Data'!N65&gt;=30,'Control Sample Data'!N65&gt;=30,OR(I65&gt;=0.05,I65="N/A")),"Type 2",IF(OR(AND('Test Sample Data'!N65&gt;=30,'Control Sample Data'!N65&lt;=30),AND('Test Sample Data'!N65&lt;=30,'Control Sample Data'!N65&gt;=30)),"Type 1","OKAY")))</f>
        <v>OKAY</v>
      </c>
    </row>
    <row r="66" spans="1:11" ht="12.75">
      <c r="A66" s="65"/>
      <c r="B66" s="82" t="str">
        <f>'Gene Table'!D66</f>
        <v>MIMAT0000454</v>
      </c>
      <c r="C66" s="83" t="s">
        <v>261</v>
      </c>
      <c r="D66" s="84" t="e">
        <f>Calculations!BN67</f>
        <v>#DIV/0!</v>
      </c>
      <c r="E66" s="84" t="e">
        <f>Calculations!BO67</f>
        <v>#DIV/0!</v>
      </c>
      <c r="F66" s="85" t="e">
        <f t="shared" si="1"/>
        <v>#DIV/0!</v>
      </c>
      <c r="G66" s="85" t="e">
        <f t="shared" si="2"/>
        <v>#DIV/0!</v>
      </c>
      <c r="H66" s="84" t="e">
        <f t="shared" si="3"/>
        <v>#DIV/0!</v>
      </c>
      <c r="I66" s="88" t="str">
        <f>IF(OR(COUNT(Calculations!BP67:BY67)&lt;3,COUNT(Calculations!BZ67:CI67)&lt;3),"N/A",IF(ISERROR(TTEST(Calculations!BP67:BY67,Calculations!BZ67:CI67,2,2)),"N/A",TTEST(Calculations!BP67:BY67,Calculations!BZ67:CI67,2,2)))</f>
        <v>N/A</v>
      </c>
      <c r="J66" s="84" t="e">
        <f t="shared" si="0"/>
        <v>#DIV/0!</v>
      </c>
      <c r="K66" s="89" t="str">
        <f>IF(AND('Test Sample Data'!N66&gt;=35,'Control Sample Data'!N66&gt;=35),"Type 3",IF(AND('Test Sample Data'!N66&gt;=30,'Control Sample Data'!N66&gt;=30,OR(I66&gt;=0.05,I66="N/A")),"Type 2",IF(OR(AND('Test Sample Data'!N66&gt;=30,'Control Sample Data'!N66&lt;=30),AND('Test Sample Data'!N66&lt;=30,'Control Sample Data'!N66&gt;=30)),"Type 1","OKAY")))</f>
        <v>OKAY</v>
      </c>
    </row>
    <row r="67" spans="1:11" ht="14.25" customHeight="1">
      <c r="A67" s="65"/>
      <c r="B67" s="82" t="str">
        <f>'Gene Table'!D67</f>
        <v>MIMAT0000451</v>
      </c>
      <c r="C67" s="83" t="s">
        <v>265</v>
      </c>
      <c r="D67" s="84" t="e">
        <f>Calculations!BN68</f>
        <v>#DIV/0!</v>
      </c>
      <c r="E67" s="84" t="e">
        <f>Calculations!BO68</f>
        <v>#DIV/0!</v>
      </c>
      <c r="F67" s="85" t="e">
        <f t="shared" si="1"/>
        <v>#DIV/0!</v>
      </c>
      <c r="G67" s="85" t="e">
        <f t="shared" si="2"/>
        <v>#DIV/0!</v>
      </c>
      <c r="H67" s="84" t="e">
        <f t="shared" si="3"/>
        <v>#DIV/0!</v>
      </c>
      <c r="I67" s="88" t="str">
        <f>IF(OR(COUNT(Calculations!BP68:BY68)&lt;3,COUNT(Calculations!BZ68:CI68)&lt;3),"N/A",IF(ISERROR(TTEST(Calculations!BP68:BY68,Calculations!BZ68:CI68,2,2)),"N/A",TTEST(Calculations!BP68:BY68,Calculations!BZ68:CI68,2,2)))</f>
        <v>N/A</v>
      </c>
      <c r="J67" s="84" t="e">
        <f aca="true" t="shared" si="4" ref="J67:J98">IF(H67&gt;1,H67,-1/H67)</f>
        <v>#DIV/0!</v>
      </c>
      <c r="K67" s="89" t="str">
        <f>IF(AND('Test Sample Data'!N67&gt;=35,'Control Sample Data'!N67&gt;=35),"Type 3",IF(AND('Test Sample Data'!N67&gt;=30,'Control Sample Data'!N67&gt;=30,OR(I67&gt;=0.05,I67="N/A")),"Type 2",IF(OR(AND('Test Sample Data'!N67&gt;=30,'Control Sample Data'!N67&lt;=30),AND('Test Sample Data'!N67&lt;=30,'Control Sample Data'!N67&gt;=30)),"Type 1","OKAY")))</f>
        <v>OKAY</v>
      </c>
    </row>
    <row r="68" spans="1:11" ht="12.75">
      <c r="A68" s="65"/>
      <c r="B68" s="82" t="str">
        <f>'Gene Table'!D68</f>
        <v>MIMAT0000418</v>
      </c>
      <c r="C68" s="83" t="s">
        <v>269</v>
      </c>
      <c r="D68" s="84" t="e">
        <f>Calculations!BN69</f>
        <v>#DIV/0!</v>
      </c>
      <c r="E68" s="84" t="e">
        <f>Calculations!BO69</f>
        <v>#DIV/0!</v>
      </c>
      <c r="F68" s="85" t="e">
        <f aca="true" t="shared" si="5" ref="F68:F98">2^-D68</f>
        <v>#DIV/0!</v>
      </c>
      <c r="G68" s="85" t="e">
        <f aca="true" t="shared" si="6" ref="G68:G98">2^-E68</f>
        <v>#DIV/0!</v>
      </c>
      <c r="H68" s="84" t="e">
        <f aca="true" t="shared" si="7" ref="H68:H98">F68/G68</f>
        <v>#DIV/0!</v>
      </c>
      <c r="I68" s="88" t="str">
        <f>IF(OR(COUNT(Calculations!BP69:BY69)&lt;3,COUNT(Calculations!BZ69:CI69)&lt;3),"N/A",IF(ISERROR(TTEST(Calculations!BP69:BY69,Calculations!BZ69:CI69,2,2)),"N/A",TTEST(Calculations!BP69:BY69,Calculations!BZ69:CI69,2,2)))</f>
        <v>N/A</v>
      </c>
      <c r="J68" s="84" t="e">
        <f t="shared" si="4"/>
        <v>#DIV/0!</v>
      </c>
      <c r="K68" s="89" t="str">
        <f>IF(AND('Test Sample Data'!N68&gt;=35,'Control Sample Data'!N68&gt;=35),"Type 3",IF(AND('Test Sample Data'!N68&gt;=30,'Control Sample Data'!N68&gt;=30,OR(I68&gt;=0.05,I68="N/A")),"Type 2",IF(OR(AND('Test Sample Data'!N68&gt;=30,'Control Sample Data'!N68&lt;=30),AND('Test Sample Data'!N68&lt;=30,'Control Sample Data'!N68&gt;=30)),"Type 1","OKAY")))</f>
        <v>OKAY</v>
      </c>
    </row>
    <row r="69" spans="1:11" ht="12.75">
      <c r="A69" s="65"/>
      <c r="B69" s="82" t="str">
        <f>'Gene Table'!D69</f>
        <v>MIMAT0004597</v>
      </c>
      <c r="C69" s="83" t="s">
        <v>273</v>
      </c>
      <c r="D69" s="84" t="e">
        <f>Calculations!BN70</f>
        <v>#DIV/0!</v>
      </c>
      <c r="E69" s="84" t="e">
        <f>Calculations!BO70</f>
        <v>#DIV/0!</v>
      </c>
      <c r="F69" s="85" t="e">
        <f t="shared" si="5"/>
        <v>#DIV/0!</v>
      </c>
      <c r="G69" s="85" t="e">
        <f t="shared" si="6"/>
        <v>#DIV/0!</v>
      </c>
      <c r="H69" s="84" t="e">
        <f t="shared" si="7"/>
        <v>#DIV/0!</v>
      </c>
      <c r="I69" s="88" t="str">
        <f>IF(OR(COUNT(Calculations!BP70:BY70)&lt;3,COUNT(Calculations!BZ70:CI70)&lt;3),"N/A",IF(ISERROR(TTEST(Calculations!BP70:BY70,Calculations!BZ70:CI70,2,2)),"N/A",TTEST(Calculations!BP70:BY70,Calculations!BZ70:CI70,2,2)))</f>
        <v>N/A</v>
      </c>
      <c r="J69" s="84" t="e">
        <f t="shared" si="4"/>
        <v>#DIV/0!</v>
      </c>
      <c r="K69" s="89" t="str">
        <f>IF(AND('Test Sample Data'!N69&gt;=35,'Control Sample Data'!N69&gt;=35),"Type 3",IF(AND('Test Sample Data'!N69&gt;=30,'Control Sample Data'!N69&gt;=30,OR(I69&gt;=0.05,I69="N/A")),"Type 2",IF(OR(AND('Test Sample Data'!N69&gt;=30,'Control Sample Data'!N69&lt;=30),AND('Test Sample Data'!N69&lt;=30,'Control Sample Data'!N69&gt;=30)),"Type 1","OKAY")))</f>
        <v>OKAY</v>
      </c>
    </row>
    <row r="70" spans="1:11" ht="13.5" customHeight="1">
      <c r="A70" s="65"/>
      <c r="B70" s="82" t="str">
        <f>'Gene Table'!D70</f>
        <v>MIMAT0000761</v>
      </c>
      <c r="C70" s="83" t="s">
        <v>277</v>
      </c>
      <c r="D70" s="84" t="e">
        <f>Calculations!BN71</f>
        <v>#DIV/0!</v>
      </c>
      <c r="E70" s="84" t="e">
        <f>Calculations!BO71</f>
        <v>#DIV/0!</v>
      </c>
      <c r="F70" s="85" t="e">
        <f t="shared" si="5"/>
        <v>#DIV/0!</v>
      </c>
      <c r="G70" s="85" t="e">
        <f t="shared" si="6"/>
        <v>#DIV/0!</v>
      </c>
      <c r="H70" s="84" t="e">
        <f t="shared" si="7"/>
        <v>#DIV/0!</v>
      </c>
      <c r="I70" s="88" t="str">
        <f>IF(OR(COUNT(Calculations!BP71:BY71)&lt;3,COUNT(Calculations!BZ71:CI71)&lt;3),"N/A",IF(ISERROR(TTEST(Calculations!BP71:BY71,Calculations!BZ71:CI71,2,2)),"N/A",TTEST(Calculations!BP71:BY71,Calculations!BZ71:CI71,2,2)))</f>
        <v>N/A</v>
      </c>
      <c r="J70" s="84" t="e">
        <f t="shared" si="4"/>
        <v>#DIV/0!</v>
      </c>
      <c r="K70" s="89" t="str">
        <f>IF(AND('Test Sample Data'!N70&gt;=35,'Control Sample Data'!N70&gt;=35),"Type 3",IF(AND('Test Sample Data'!N70&gt;=30,'Control Sample Data'!N70&gt;=30,OR(I70&gt;=0.05,I70="N/A")),"Type 2",IF(OR(AND('Test Sample Data'!N70&gt;=30,'Control Sample Data'!N70&lt;=30),AND('Test Sample Data'!N70&lt;=30,'Control Sample Data'!N70&gt;=30)),"Type 1","OKAY")))</f>
        <v>OKAY</v>
      </c>
    </row>
    <row r="71" spans="1:11" ht="12.75">
      <c r="A71" s="65"/>
      <c r="B71" s="82" t="str">
        <f>'Gene Table'!D71</f>
        <v>MIMAT0004700</v>
      </c>
      <c r="C71" s="83" t="s">
        <v>281</v>
      </c>
      <c r="D71" s="84" t="e">
        <f>Calculations!BN72</f>
        <v>#DIV/0!</v>
      </c>
      <c r="E71" s="84" t="e">
        <f>Calculations!BO72</f>
        <v>#DIV/0!</v>
      </c>
      <c r="F71" s="85" t="e">
        <f t="shared" si="5"/>
        <v>#DIV/0!</v>
      </c>
      <c r="G71" s="85" t="e">
        <f t="shared" si="6"/>
        <v>#DIV/0!</v>
      </c>
      <c r="H71" s="84" t="e">
        <f t="shared" si="7"/>
        <v>#DIV/0!</v>
      </c>
      <c r="I71" s="88" t="str">
        <f>IF(OR(COUNT(Calculations!BP72:BY72)&lt;3,COUNT(Calculations!BZ72:CI72)&lt;3),"N/A",IF(ISERROR(TTEST(Calculations!BP72:BY72,Calculations!BZ72:CI72,2,2)),"N/A",TTEST(Calculations!BP72:BY72,Calculations!BZ72:CI72,2,2)))</f>
        <v>N/A</v>
      </c>
      <c r="J71" s="84" t="e">
        <f t="shared" si="4"/>
        <v>#DIV/0!</v>
      </c>
      <c r="K71" s="89" t="str">
        <f>IF(AND('Test Sample Data'!N71&gt;=35,'Control Sample Data'!N71&gt;=35),"Type 3",IF(AND('Test Sample Data'!N71&gt;=30,'Control Sample Data'!N71&gt;=30,OR(I71&gt;=0.05,I71="N/A")),"Type 2",IF(OR(AND('Test Sample Data'!N71&gt;=30,'Control Sample Data'!N71&lt;=30),AND('Test Sample Data'!N71&lt;=30,'Control Sample Data'!N71&gt;=30)),"Type 1","OKAY")))</f>
        <v>OKAY</v>
      </c>
    </row>
    <row r="72" spans="1:11" ht="12.75">
      <c r="A72" s="65"/>
      <c r="B72" s="82" t="str">
        <f>'Gene Table'!D72</f>
        <v>MIMAT0004677</v>
      </c>
      <c r="C72" s="83" t="s">
        <v>285</v>
      </c>
      <c r="D72" s="84" t="e">
        <f>Calculations!BN73</f>
        <v>#DIV/0!</v>
      </c>
      <c r="E72" s="84" t="e">
        <f>Calculations!BO73</f>
        <v>#DIV/0!</v>
      </c>
      <c r="F72" s="85" t="e">
        <f t="shared" si="5"/>
        <v>#DIV/0!</v>
      </c>
      <c r="G72" s="85" t="e">
        <f t="shared" si="6"/>
        <v>#DIV/0!</v>
      </c>
      <c r="H72" s="84" t="e">
        <f t="shared" si="7"/>
        <v>#DIV/0!</v>
      </c>
      <c r="I72" s="88" t="str">
        <f>IF(OR(COUNT(Calculations!BP73:BY73)&lt;3,COUNT(Calculations!BZ73:CI73)&lt;3),"N/A",IF(ISERROR(TTEST(Calculations!BP73:BY73,Calculations!BZ73:CI73,2,2)),"N/A",TTEST(Calculations!BP73:BY73,Calculations!BZ73:CI73,2,2)))</f>
        <v>N/A</v>
      </c>
      <c r="J72" s="84" t="e">
        <f t="shared" si="4"/>
        <v>#DIV/0!</v>
      </c>
      <c r="K72" s="89" t="str">
        <f>IF(AND('Test Sample Data'!N72&gt;=35,'Control Sample Data'!N72&gt;=35),"Type 3",IF(AND('Test Sample Data'!N72&gt;=30,'Control Sample Data'!N72&gt;=30,OR(I72&gt;=0.05,I72="N/A")),"Type 2",IF(OR(AND('Test Sample Data'!N72&gt;=30,'Control Sample Data'!N72&lt;=30),AND('Test Sample Data'!N72&lt;=30,'Control Sample Data'!N72&gt;=30)),"Type 1","OKAY")))</f>
        <v>OKAY</v>
      </c>
    </row>
    <row r="73" spans="1:11" ht="12.75">
      <c r="A73" s="65"/>
      <c r="B73" s="82" t="str">
        <f>'Gene Table'!D73</f>
        <v>MIMAT0000760</v>
      </c>
      <c r="C73" s="83" t="s">
        <v>289</v>
      </c>
      <c r="D73" s="84" t="e">
        <f>Calculations!BN74</f>
        <v>#DIV/0!</v>
      </c>
      <c r="E73" s="84" t="e">
        <f>Calculations!BO74</f>
        <v>#DIV/0!</v>
      </c>
      <c r="F73" s="85" t="e">
        <f t="shared" si="5"/>
        <v>#DIV/0!</v>
      </c>
      <c r="G73" s="85" t="e">
        <f t="shared" si="6"/>
        <v>#DIV/0!</v>
      </c>
      <c r="H73" s="84" t="e">
        <f t="shared" si="7"/>
        <v>#DIV/0!</v>
      </c>
      <c r="I73" s="88" t="str">
        <f>IF(OR(COUNT(Calculations!BP74:BY74)&lt;3,COUNT(Calculations!BZ74:CI74)&lt;3),"N/A",IF(ISERROR(TTEST(Calculations!BP74:BY74,Calculations!BZ74:CI74,2,2)),"N/A",TTEST(Calculations!BP74:BY74,Calculations!BZ74:CI74,2,2)))</f>
        <v>N/A</v>
      </c>
      <c r="J73" s="84" t="e">
        <f t="shared" si="4"/>
        <v>#DIV/0!</v>
      </c>
      <c r="K73" s="89" t="str">
        <f>IF(AND('Test Sample Data'!N73&gt;=35,'Control Sample Data'!N73&gt;=35),"Type 3",IF(AND('Test Sample Data'!N73&gt;=30,'Control Sample Data'!N73&gt;=30,OR(I73&gt;=0.05,I73="N/A")),"Type 2",IF(OR(AND('Test Sample Data'!N73&gt;=30,'Control Sample Data'!N73&lt;=30),AND('Test Sample Data'!N73&lt;=30,'Control Sample Data'!N73&gt;=30)),"Type 1","OKAY")))</f>
        <v>OKAY</v>
      </c>
    </row>
    <row r="74" spans="1:11" ht="12.75">
      <c r="A74" s="65"/>
      <c r="B74" s="82" t="str">
        <f>'Gene Table'!D74</f>
        <v>MIMAT0000753</v>
      </c>
      <c r="C74" s="83" t="s">
        <v>293</v>
      </c>
      <c r="D74" s="84" t="e">
        <f>Calculations!BN75</f>
        <v>#DIV/0!</v>
      </c>
      <c r="E74" s="84" t="e">
        <f>Calculations!BO75</f>
        <v>#DIV/0!</v>
      </c>
      <c r="F74" s="85" t="e">
        <f t="shared" si="5"/>
        <v>#DIV/0!</v>
      </c>
      <c r="G74" s="85" t="e">
        <f t="shared" si="6"/>
        <v>#DIV/0!</v>
      </c>
      <c r="H74" s="84" t="e">
        <f t="shared" si="7"/>
        <v>#DIV/0!</v>
      </c>
      <c r="I74" s="88" t="str">
        <f>IF(OR(COUNT(Calculations!BP75:BY75)&lt;3,COUNT(Calculations!BZ75:CI75)&lt;3),"N/A",IF(ISERROR(TTEST(Calculations!BP75:BY75,Calculations!BZ75:CI75,2,2)),"N/A",TTEST(Calculations!BP75:BY75,Calculations!BZ75:CI75,2,2)))</f>
        <v>N/A</v>
      </c>
      <c r="J74" s="84" t="e">
        <f t="shared" si="4"/>
        <v>#DIV/0!</v>
      </c>
      <c r="K74" s="89" t="str">
        <f>IF(AND('Test Sample Data'!N74&gt;=35,'Control Sample Data'!N74&gt;=35),"Type 3",IF(AND('Test Sample Data'!N74&gt;=30,'Control Sample Data'!N74&gt;=30,OR(I74&gt;=0.05,I74="N/A")),"Type 2",IF(OR(AND('Test Sample Data'!N74&gt;=30,'Control Sample Data'!N74&lt;=30),AND('Test Sample Data'!N74&lt;=30,'Control Sample Data'!N74&gt;=30)),"Type 1","OKAY")))</f>
        <v>OKAY</v>
      </c>
    </row>
    <row r="75" spans="1:11" ht="12.75">
      <c r="A75" s="65"/>
      <c r="B75" s="82" t="str">
        <f>'Gene Table'!D75</f>
        <v>MIMAT0004602</v>
      </c>
      <c r="C75" s="83" t="s">
        <v>297</v>
      </c>
      <c r="D75" s="84" t="e">
        <f>Calculations!BN76</f>
        <v>#DIV/0!</v>
      </c>
      <c r="E75" s="84" t="e">
        <f>Calculations!BO76</f>
        <v>#DIV/0!</v>
      </c>
      <c r="F75" s="85" t="e">
        <f t="shared" si="5"/>
        <v>#DIV/0!</v>
      </c>
      <c r="G75" s="85" t="e">
        <f t="shared" si="6"/>
        <v>#DIV/0!</v>
      </c>
      <c r="H75" s="84" t="e">
        <f t="shared" si="7"/>
        <v>#DIV/0!</v>
      </c>
      <c r="I75" s="88" t="str">
        <f>IF(OR(COUNT(Calculations!BP76:BY76)&lt;3,COUNT(Calculations!BZ76:CI76)&lt;3),"N/A",IF(ISERROR(TTEST(Calculations!BP76:BY76,Calculations!BZ76:CI76,2,2)),"N/A",TTEST(Calculations!BP76:BY76,Calculations!BZ76:CI76,2,2)))</f>
        <v>N/A</v>
      </c>
      <c r="J75" s="84" t="e">
        <f t="shared" si="4"/>
        <v>#DIV/0!</v>
      </c>
      <c r="K75" s="89" t="str">
        <f>IF(AND('Test Sample Data'!N75&gt;=35,'Control Sample Data'!N75&gt;=35),"Type 3",IF(AND('Test Sample Data'!N75&gt;=30,'Control Sample Data'!N75&gt;=30,OR(I75&gt;=0.05,I75="N/A")),"Type 2",IF(OR(AND('Test Sample Data'!N75&gt;=30,'Control Sample Data'!N75&lt;=30),AND('Test Sample Data'!N75&lt;=30,'Control Sample Data'!N75&gt;=30)),"Type 1","OKAY")))</f>
        <v>OKAY</v>
      </c>
    </row>
    <row r="76" spans="1:11" ht="12.75">
      <c r="A76" s="65"/>
      <c r="B76" s="82" t="str">
        <f>'Gene Table'!D76</f>
        <v>MIMAT0000756</v>
      </c>
      <c r="C76" s="83" t="s">
        <v>301</v>
      </c>
      <c r="D76" s="84" t="e">
        <f>Calculations!BN77</f>
        <v>#DIV/0!</v>
      </c>
      <c r="E76" s="84" t="e">
        <f>Calculations!BO77</f>
        <v>#DIV/0!</v>
      </c>
      <c r="F76" s="85" t="e">
        <f t="shared" si="5"/>
        <v>#DIV/0!</v>
      </c>
      <c r="G76" s="85" t="e">
        <f t="shared" si="6"/>
        <v>#DIV/0!</v>
      </c>
      <c r="H76" s="84" t="e">
        <f t="shared" si="7"/>
        <v>#DIV/0!</v>
      </c>
      <c r="I76" s="88" t="str">
        <f>IF(OR(COUNT(Calculations!BP77:BY77)&lt;3,COUNT(Calculations!BZ77:CI77)&lt;3),"N/A",IF(ISERROR(TTEST(Calculations!BP77:BY77,Calculations!BZ77:CI77,2,2)),"N/A",TTEST(Calculations!BP77:BY77,Calculations!BZ77:CI77,2,2)))</f>
        <v>N/A</v>
      </c>
      <c r="J76" s="84" t="e">
        <f t="shared" si="4"/>
        <v>#DIV/0!</v>
      </c>
      <c r="K76" s="89" t="str">
        <f>IF(AND('Test Sample Data'!N76&gt;=35,'Control Sample Data'!N76&gt;=35),"Type 3",IF(AND('Test Sample Data'!N76&gt;=30,'Control Sample Data'!N76&gt;=30,OR(I76&gt;=0.05,I76="N/A")),"Type 2",IF(OR(AND('Test Sample Data'!N76&gt;=30,'Control Sample Data'!N76&lt;=30),AND('Test Sample Data'!N76&lt;=30,'Control Sample Data'!N76&gt;=30)),"Type 1","OKAY")))</f>
        <v>OKAY</v>
      </c>
    </row>
    <row r="77" spans="1:11" ht="12.75">
      <c r="A77" s="65"/>
      <c r="B77" s="82" t="str">
        <f>'Gene Table'!D77</f>
        <v>MIMAT0004613</v>
      </c>
      <c r="C77" s="83" t="s">
        <v>305</v>
      </c>
      <c r="D77" s="84" t="e">
        <f>Calculations!BN78</f>
        <v>#DIV/0!</v>
      </c>
      <c r="E77" s="84" t="e">
        <f>Calculations!BO78</f>
        <v>#DIV/0!</v>
      </c>
      <c r="F77" s="85" t="e">
        <f t="shared" si="5"/>
        <v>#DIV/0!</v>
      </c>
      <c r="G77" s="85" t="e">
        <f t="shared" si="6"/>
        <v>#DIV/0!</v>
      </c>
      <c r="H77" s="84" t="e">
        <f t="shared" si="7"/>
        <v>#DIV/0!</v>
      </c>
      <c r="I77" s="88" t="str">
        <f>IF(OR(COUNT(Calculations!BP78:BY78)&lt;3,COUNT(Calculations!BZ78:CI78)&lt;3),"N/A",IF(ISERROR(TTEST(Calculations!BP78:BY78,Calculations!BZ78:CI78,2,2)),"N/A",TTEST(Calculations!BP78:BY78,Calculations!BZ78:CI78,2,2)))</f>
        <v>N/A</v>
      </c>
      <c r="J77" s="84" t="e">
        <f t="shared" si="4"/>
        <v>#DIV/0!</v>
      </c>
      <c r="K77" s="89" t="str">
        <f>IF(AND('Test Sample Data'!N77&gt;=35,'Control Sample Data'!N77&gt;=35),"Type 3",IF(AND('Test Sample Data'!N77&gt;=30,'Control Sample Data'!N77&gt;=30,OR(I77&gt;=0.05,I77="N/A")),"Type 2",IF(OR(AND('Test Sample Data'!N77&gt;=30,'Control Sample Data'!N77&lt;=30),AND('Test Sample Data'!N77&lt;=30,'Control Sample Data'!N77&gt;=30)),"Type 1","OKAY")))</f>
        <v>OKAY</v>
      </c>
    </row>
    <row r="78" spans="1:11" ht="13.5" customHeight="1">
      <c r="A78" s="65"/>
      <c r="B78" s="82" t="str">
        <f>'Gene Table'!D78</f>
        <v>MIMAT0000752</v>
      </c>
      <c r="C78" s="83" t="s">
        <v>309</v>
      </c>
      <c r="D78" s="84" t="e">
        <f>Calculations!BN79</f>
        <v>#DIV/0!</v>
      </c>
      <c r="E78" s="84" t="e">
        <f>Calculations!BO79</f>
        <v>#DIV/0!</v>
      </c>
      <c r="F78" s="85" t="e">
        <f t="shared" si="5"/>
        <v>#DIV/0!</v>
      </c>
      <c r="G78" s="85" t="e">
        <f t="shared" si="6"/>
        <v>#DIV/0!</v>
      </c>
      <c r="H78" s="84" t="e">
        <f t="shared" si="7"/>
        <v>#DIV/0!</v>
      </c>
      <c r="I78" s="88" t="str">
        <f>IF(OR(COUNT(Calculations!BP79:BY79)&lt;3,COUNT(Calculations!BZ79:CI79)&lt;3),"N/A",IF(ISERROR(TTEST(Calculations!BP79:BY79,Calculations!BZ79:CI79,2,2)),"N/A",TTEST(Calculations!BP79:BY79,Calculations!BZ79:CI79,2,2)))</f>
        <v>N/A</v>
      </c>
      <c r="J78" s="84" t="e">
        <f t="shared" si="4"/>
        <v>#DIV/0!</v>
      </c>
      <c r="K78" s="89" t="str">
        <f>IF(AND('Test Sample Data'!N78&gt;=35,'Control Sample Data'!N78&gt;=35),"Type 3",IF(AND('Test Sample Data'!N78&gt;=30,'Control Sample Data'!N78&gt;=30,OR(I78&gt;=0.05,I78="N/A")),"Type 2",IF(OR(AND('Test Sample Data'!N78&gt;=30,'Control Sample Data'!N78&lt;=30),AND('Test Sample Data'!N78&lt;=30,'Control Sample Data'!N78&gt;=30)),"Type 1","OKAY")))</f>
        <v>OKAY</v>
      </c>
    </row>
    <row r="79" spans="1:11" ht="12.75">
      <c r="A79" s="65"/>
      <c r="B79" s="82" t="str">
        <f>'Gene Table'!D79</f>
        <v>MIMAT0000414</v>
      </c>
      <c r="C79" s="83" t="s">
        <v>313</v>
      </c>
      <c r="D79" s="84" t="e">
        <f>Calculations!BN80</f>
        <v>#DIV/0!</v>
      </c>
      <c r="E79" s="84" t="e">
        <f>Calculations!BO80</f>
        <v>#DIV/0!</v>
      </c>
      <c r="F79" s="85" t="e">
        <f t="shared" si="5"/>
        <v>#DIV/0!</v>
      </c>
      <c r="G79" s="85" t="e">
        <f t="shared" si="6"/>
        <v>#DIV/0!</v>
      </c>
      <c r="H79" s="84" t="e">
        <f t="shared" si="7"/>
        <v>#DIV/0!</v>
      </c>
      <c r="I79" s="88" t="str">
        <f>IF(OR(COUNT(Calculations!BP80:BY80)&lt;3,COUNT(Calculations!BZ80:CI80)&lt;3),"N/A",IF(ISERROR(TTEST(Calculations!BP80:BY80,Calculations!BZ80:CI80,2,2)),"N/A",TTEST(Calculations!BP80:BY80,Calculations!BZ80:CI80,2,2)))</f>
        <v>N/A</v>
      </c>
      <c r="J79" s="84" t="e">
        <f t="shared" si="4"/>
        <v>#DIV/0!</v>
      </c>
      <c r="K79" s="89" t="str">
        <f>IF(AND('Test Sample Data'!N79&gt;=35,'Control Sample Data'!N79&gt;=35),"Type 3",IF(AND('Test Sample Data'!N79&gt;=30,'Control Sample Data'!N79&gt;=30,OR(I79&gt;=0.05,I79="N/A")),"Type 2",IF(OR(AND('Test Sample Data'!N79&gt;=30,'Control Sample Data'!N79&lt;=30),AND('Test Sample Data'!N79&lt;=30,'Control Sample Data'!N79&gt;=30)),"Type 1","OKAY")))</f>
        <v>OKAY</v>
      </c>
    </row>
    <row r="80" spans="1:11" ht="12.75">
      <c r="A80" s="65"/>
      <c r="B80" s="82" t="str">
        <f>'Gene Table'!D80</f>
        <v>MIMAT0000727</v>
      </c>
      <c r="C80" s="83" t="s">
        <v>317</v>
      </c>
      <c r="D80" s="84" t="e">
        <f>Calculations!BN81</f>
        <v>#DIV/0!</v>
      </c>
      <c r="E80" s="84" t="e">
        <f>Calculations!BO81</f>
        <v>#DIV/0!</v>
      </c>
      <c r="F80" s="85" t="e">
        <f t="shared" si="5"/>
        <v>#DIV/0!</v>
      </c>
      <c r="G80" s="85" t="e">
        <f t="shared" si="6"/>
        <v>#DIV/0!</v>
      </c>
      <c r="H80" s="84" t="e">
        <f t="shared" si="7"/>
        <v>#DIV/0!</v>
      </c>
      <c r="I80" s="88" t="str">
        <f>IF(OR(COUNT(Calculations!BP81:BY81)&lt;3,COUNT(Calculations!BZ81:CI81)&lt;3),"N/A",IF(ISERROR(TTEST(Calculations!BP81:BY81,Calculations!BZ81:CI81,2,2)),"N/A",TTEST(Calculations!BP81:BY81,Calculations!BZ81:CI81,2,2)))</f>
        <v>N/A</v>
      </c>
      <c r="J80" s="84" t="e">
        <f t="shared" si="4"/>
        <v>#DIV/0!</v>
      </c>
      <c r="K80" s="89" t="str">
        <f>IF(AND('Test Sample Data'!N80&gt;=35,'Control Sample Data'!N80&gt;=35),"Type 3",IF(AND('Test Sample Data'!N80&gt;=30,'Control Sample Data'!N80&gt;=30,OR(I80&gt;=0.05,I80="N/A")),"Type 2",IF(OR(AND('Test Sample Data'!N80&gt;=30,'Control Sample Data'!N80&lt;=30),AND('Test Sample Data'!N80&lt;=30,'Control Sample Data'!N80&gt;=30)),"Type 1","OKAY")))</f>
        <v>OKAY</v>
      </c>
    </row>
    <row r="81" spans="1:11" ht="12.75">
      <c r="A81" s="65"/>
      <c r="B81" s="82" t="str">
        <f>'Gene Table'!D81</f>
        <v>MIMAT0004955</v>
      </c>
      <c r="C81" s="83" t="s">
        <v>321</v>
      </c>
      <c r="D81" s="84" t="e">
        <f>Calculations!BN82</f>
        <v>#DIV/0!</v>
      </c>
      <c r="E81" s="84" t="e">
        <f>Calculations!BO82</f>
        <v>#DIV/0!</v>
      </c>
      <c r="F81" s="85" t="e">
        <f t="shared" si="5"/>
        <v>#DIV/0!</v>
      </c>
      <c r="G81" s="85" t="e">
        <f t="shared" si="6"/>
        <v>#DIV/0!</v>
      </c>
      <c r="H81" s="84" t="e">
        <f t="shared" si="7"/>
        <v>#DIV/0!</v>
      </c>
      <c r="I81" s="88" t="str">
        <f>IF(OR(COUNT(Calculations!BP82:BY82)&lt;3,COUNT(Calculations!BZ82:CI82)&lt;3),"N/A",IF(ISERROR(TTEST(Calculations!BP82:BY82,Calculations!BZ82:CI82,2,2)),"N/A",TTEST(Calculations!BP82:BY82,Calculations!BZ82:CI82,2,2)))</f>
        <v>N/A</v>
      </c>
      <c r="J81" s="84" t="e">
        <f t="shared" si="4"/>
        <v>#DIV/0!</v>
      </c>
      <c r="K81" s="89" t="str">
        <f>IF(AND('Test Sample Data'!N81&gt;=35,'Control Sample Data'!N81&gt;=35),"Type 3",IF(AND('Test Sample Data'!N81&gt;=30,'Control Sample Data'!N81&gt;=30,OR(I81&gt;=0.05,I81="N/A")),"Type 2",IF(OR(AND('Test Sample Data'!N81&gt;=30,'Control Sample Data'!N81&lt;=30),AND('Test Sample Data'!N81&lt;=30,'Control Sample Data'!N81&gt;=30)),"Type 1","OKAY")))</f>
        <v>OKAY</v>
      </c>
    </row>
    <row r="82" spans="1:11" ht="12.75">
      <c r="A82" s="65"/>
      <c r="B82" s="82" t="str">
        <f>'Gene Table'!D82</f>
        <v>MIMAT0000415</v>
      </c>
      <c r="C82" s="83" t="s">
        <v>325</v>
      </c>
      <c r="D82" s="84" t="e">
        <f>Calculations!BN83</f>
        <v>#DIV/0!</v>
      </c>
      <c r="E82" s="84" t="e">
        <f>Calculations!BO83</f>
        <v>#DIV/0!</v>
      </c>
      <c r="F82" s="85" t="e">
        <f t="shared" si="5"/>
        <v>#DIV/0!</v>
      </c>
      <c r="G82" s="85" t="e">
        <f t="shared" si="6"/>
        <v>#DIV/0!</v>
      </c>
      <c r="H82" s="84" t="e">
        <f t="shared" si="7"/>
        <v>#DIV/0!</v>
      </c>
      <c r="I82" s="88" t="str">
        <f>IF(OR(COUNT(Calculations!BP83:BY83)&lt;3,COUNT(Calculations!BZ83:CI83)&lt;3),"N/A",IF(ISERROR(TTEST(Calculations!BP83:BY83,Calculations!BZ83:CI83,2,2)),"N/A",TTEST(Calculations!BP83:BY83,Calculations!BZ83:CI83,2,2)))</f>
        <v>N/A</v>
      </c>
      <c r="J82" s="84" t="e">
        <f t="shared" si="4"/>
        <v>#DIV/0!</v>
      </c>
      <c r="K82" s="89" t="str">
        <f>IF(AND('Test Sample Data'!N82&gt;=35,'Control Sample Data'!N82&gt;=35),"Type 3",IF(AND('Test Sample Data'!N82&gt;=30,'Control Sample Data'!N82&gt;=30,OR(I82&gt;=0.05,I82="N/A")),"Type 2",IF(OR(AND('Test Sample Data'!N82&gt;=30,'Control Sample Data'!N82&lt;=30),AND('Test Sample Data'!N82&lt;=30,'Control Sample Data'!N82&gt;=30)),"Type 1","OKAY")))</f>
        <v>OKAY</v>
      </c>
    </row>
    <row r="83" spans="1:11" ht="12.75">
      <c r="A83" s="65"/>
      <c r="B83" s="82" t="str">
        <f>'Gene Table'!D83</f>
        <v>MIMAT0000065</v>
      </c>
      <c r="C83" s="83" t="s">
        <v>329</v>
      </c>
      <c r="D83" s="84" t="e">
        <f>Calculations!BN84</f>
        <v>#DIV/0!</v>
      </c>
      <c r="E83" s="84" t="e">
        <f>Calculations!BO84</f>
        <v>#DIV/0!</v>
      </c>
      <c r="F83" s="85" t="e">
        <f t="shared" si="5"/>
        <v>#DIV/0!</v>
      </c>
      <c r="G83" s="85" t="e">
        <f t="shared" si="6"/>
        <v>#DIV/0!</v>
      </c>
      <c r="H83" s="84" t="e">
        <f t="shared" si="7"/>
        <v>#DIV/0!</v>
      </c>
      <c r="I83" s="88" t="str">
        <f>IF(OR(COUNT(Calculations!BP84:BY84)&lt;3,COUNT(Calculations!BZ84:CI84)&lt;3),"N/A",IF(ISERROR(TTEST(Calculations!BP84:BY84,Calculations!BZ84:CI84,2,2)),"N/A",TTEST(Calculations!BP84:BY84,Calculations!BZ84:CI84,2,2)))</f>
        <v>N/A</v>
      </c>
      <c r="J83" s="84" t="e">
        <f t="shared" si="4"/>
        <v>#DIV/0!</v>
      </c>
      <c r="K83" s="89" t="str">
        <f>IF(AND('Test Sample Data'!N83&gt;=35,'Control Sample Data'!N83&gt;=35),"Type 3",IF(AND('Test Sample Data'!N83&gt;=30,'Control Sample Data'!N83&gt;=30,OR(I83&gt;=0.05,I83="N/A")),"Type 2",IF(OR(AND('Test Sample Data'!N83&gt;=30,'Control Sample Data'!N83&lt;=30),AND('Test Sample Data'!N83&lt;=30,'Control Sample Data'!N83&gt;=30)),"Type 1","OKAY")))</f>
        <v>OKAY</v>
      </c>
    </row>
    <row r="84" spans="1:11" ht="12.75">
      <c r="A84" s="65"/>
      <c r="B84" s="82" t="str">
        <f>'Gene Table'!D84</f>
        <v>MIMAT0000096</v>
      </c>
      <c r="C84" s="83" t="s">
        <v>333</v>
      </c>
      <c r="D84" s="84" t="e">
        <f>Calculations!BN85</f>
        <v>#DIV/0!</v>
      </c>
      <c r="E84" s="84" t="e">
        <f>Calculations!BO85</f>
        <v>#DIV/0!</v>
      </c>
      <c r="F84" s="85" t="e">
        <f t="shared" si="5"/>
        <v>#DIV/0!</v>
      </c>
      <c r="G84" s="85" t="e">
        <f t="shared" si="6"/>
        <v>#DIV/0!</v>
      </c>
      <c r="H84" s="84" t="e">
        <f t="shared" si="7"/>
        <v>#DIV/0!</v>
      </c>
      <c r="I84" s="88" t="str">
        <f>IF(OR(COUNT(Calculations!BP85:BY85)&lt;3,COUNT(Calculations!BZ85:CI85)&lt;3),"N/A",IF(ISERROR(TTEST(Calculations!BP85:BY85,Calculations!BZ85:CI85,2,2)),"N/A",TTEST(Calculations!BP85:BY85,Calculations!BZ85:CI85,2,2)))</f>
        <v>N/A</v>
      </c>
      <c r="J84" s="84" t="e">
        <f t="shared" si="4"/>
        <v>#DIV/0!</v>
      </c>
      <c r="K84" s="89" t="str">
        <f>IF(AND('Test Sample Data'!N84&gt;=35,'Control Sample Data'!N84&gt;=35),"Type 3",IF(AND('Test Sample Data'!N84&gt;=30,'Control Sample Data'!N84&gt;=30,OR(I84&gt;=0.05,I84="N/A")),"Type 2",IF(OR(AND('Test Sample Data'!N84&gt;=30,'Control Sample Data'!N84&lt;=30),AND('Test Sample Data'!N84&lt;=30,'Control Sample Data'!N84&gt;=30)),"Type 1","OKAY")))</f>
        <v>OKAY</v>
      </c>
    </row>
    <row r="85" spans="1:11" ht="12.75">
      <c r="A85" s="65"/>
      <c r="B85" s="82" t="str">
        <f>'Gene Table'!D85</f>
        <v>MIMAT0000432</v>
      </c>
      <c r="C85" s="83" t="s">
        <v>337</v>
      </c>
      <c r="D85" s="84" t="e">
        <f>Calculations!BN86</f>
        <v>#DIV/0!</v>
      </c>
      <c r="E85" s="84" t="e">
        <f>Calculations!BO86</f>
        <v>#DIV/0!</v>
      </c>
      <c r="F85" s="85" t="e">
        <f t="shared" si="5"/>
        <v>#DIV/0!</v>
      </c>
      <c r="G85" s="85" t="e">
        <f t="shared" si="6"/>
        <v>#DIV/0!</v>
      </c>
      <c r="H85" s="84" t="e">
        <f t="shared" si="7"/>
        <v>#DIV/0!</v>
      </c>
      <c r="I85" s="88" t="str">
        <f>IF(OR(COUNT(Calculations!BP86:BY86)&lt;3,COUNT(Calculations!BZ86:CI86)&lt;3),"N/A",IF(ISERROR(TTEST(Calculations!BP86:BY86,Calculations!BZ86:CI86,2,2)),"N/A",TTEST(Calculations!BP86:BY86,Calculations!BZ86:CI86,2,2)))</f>
        <v>N/A</v>
      </c>
      <c r="J85" s="84" t="e">
        <f t="shared" si="4"/>
        <v>#DIV/0!</v>
      </c>
      <c r="K85" s="89" t="str">
        <f>IF(AND('Test Sample Data'!N85&gt;=35,'Control Sample Data'!N85&gt;=35),"Type 3",IF(AND('Test Sample Data'!N85&gt;=30,'Control Sample Data'!N85&gt;=30,OR(I85&gt;=0.05,I85="N/A")),"Type 2",IF(OR(AND('Test Sample Data'!N85&gt;=30,'Control Sample Data'!N85&lt;=30),AND('Test Sample Data'!N85&lt;=30,'Control Sample Data'!N85&gt;=30)),"Type 1","OKAY")))</f>
        <v>OKAY</v>
      </c>
    </row>
    <row r="86" spans="1:11" ht="12.75">
      <c r="A86" s="65"/>
      <c r="B86" s="82" t="str">
        <f>'Gene Table'!D86</f>
        <v>MIMAT0000075</v>
      </c>
      <c r="C86" s="83" t="s">
        <v>341</v>
      </c>
      <c r="D86" s="84" t="e">
        <f>Calculations!BN87</f>
        <v>#DIV/0!</v>
      </c>
      <c r="E86" s="84" t="e">
        <f>Calculations!BO87</f>
        <v>#DIV/0!</v>
      </c>
      <c r="F86" s="85" t="e">
        <f t="shared" si="5"/>
        <v>#DIV/0!</v>
      </c>
      <c r="G86" s="85" t="e">
        <f t="shared" si="6"/>
        <v>#DIV/0!</v>
      </c>
      <c r="H86" s="84" t="e">
        <f t="shared" si="7"/>
        <v>#DIV/0!</v>
      </c>
      <c r="I86" s="88" t="str">
        <f>IF(OR(COUNT(Calculations!BP87:BY87)&lt;3,COUNT(Calculations!BZ87:CI87)&lt;3),"N/A",IF(ISERROR(TTEST(Calculations!BP87:BY87,Calculations!BZ87:CI87,2,2)),"N/A",TTEST(Calculations!BP87:BY87,Calculations!BZ87:CI87,2,2)))</f>
        <v>N/A</v>
      </c>
      <c r="J86" s="84" t="e">
        <f t="shared" si="4"/>
        <v>#DIV/0!</v>
      </c>
      <c r="K86" s="89" t="str">
        <f>IF(AND('Test Sample Data'!N86&gt;=35,'Control Sample Data'!N86&gt;=35),"Type 3",IF(AND('Test Sample Data'!N86&gt;=30,'Control Sample Data'!N86&gt;=30,OR(I86&gt;=0.05,I86="N/A")),"Type 2",IF(OR(AND('Test Sample Data'!N86&gt;=30,'Control Sample Data'!N86&lt;=30),AND('Test Sample Data'!N86&lt;=30,'Control Sample Data'!N86&gt;=30)),"Type 1","OKAY")))</f>
        <v>OKAY</v>
      </c>
    </row>
    <row r="87" spans="1:11" ht="12.75">
      <c r="A87" s="65"/>
      <c r="B87" s="82" t="str">
        <f>'Gene Table'!D87</f>
        <v>NC</v>
      </c>
      <c r="C87" s="83" t="s">
        <v>345</v>
      </c>
      <c r="D87" s="84" t="e">
        <f>Calculations!BN88</f>
        <v>#DIV/0!</v>
      </c>
      <c r="E87" s="84" t="e">
        <f>Calculations!BO88</f>
        <v>#DIV/0!</v>
      </c>
      <c r="F87" s="85" t="e">
        <f t="shared" si="5"/>
        <v>#DIV/0!</v>
      </c>
      <c r="G87" s="85" t="e">
        <f t="shared" si="6"/>
        <v>#DIV/0!</v>
      </c>
      <c r="H87" s="84" t="e">
        <f t="shared" si="7"/>
        <v>#DIV/0!</v>
      </c>
      <c r="I87" s="88" t="str">
        <f>IF(OR(COUNT(Calculations!BP88:BY88)&lt;3,COUNT(Calculations!BZ88:CI88)&lt;3),"N/A",IF(ISERROR(TTEST(Calculations!BP88:BY88,Calculations!BZ88:CI88,2,2)),"N/A",TTEST(Calculations!BP88:BY88,Calculations!BZ88:CI88,2,2)))</f>
        <v>N/A</v>
      </c>
      <c r="J87" s="84" t="e">
        <f t="shared" si="4"/>
        <v>#DIV/0!</v>
      </c>
      <c r="K87" s="89" t="str">
        <f>IF(AND('Test Sample Data'!N87&gt;=35,'Control Sample Data'!N87&gt;=35),"Type 3",IF(AND('Test Sample Data'!N87&gt;=30,'Control Sample Data'!N87&gt;=30,OR(I87&gt;=0.05,I87="N/A")),"Type 2",IF(OR(AND('Test Sample Data'!N87&gt;=30,'Control Sample Data'!N87&lt;=30),AND('Test Sample Data'!N87&lt;=30,'Control Sample Data'!N87&gt;=30)),"Type 1","OKAY")))</f>
        <v>OKAY</v>
      </c>
    </row>
    <row r="88" spans="1:11" ht="12.75">
      <c r="A88" s="65"/>
      <c r="B88" s="82" t="str">
        <f>'Gene Table'!D88</f>
        <v>NC</v>
      </c>
      <c r="C88" s="83" t="s">
        <v>347</v>
      </c>
      <c r="D88" s="84" t="e">
        <f>Calculations!BN89</f>
        <v>#DIV/0!</v>
      </c>
      <c r="E88" s="84" t="e">
        <f>Calculations!BO89</f>
        <v>#DIV/0!</v>
      </c>
      <c r="F88" s="85" t="e">
        <f t="shared" si="5"/>
        <v>#DIV/0!</v>
      </c>
      <c r="G88" s="85" t="e">
        <f t="shared" si="6"/>
        <v>#DIV/0!</v>
      </c>
      <c r="H88" s="84" t="e">
        <f t="shared" si="7"/>
        <v>#DIV/0!</v>
      </c>
      <c r="I88" s="88" t="str">
        <f>IF(OR(COUNT(Calculations!BP89:BY89)&lt;3,COUNT(Calculations!BZ89:CI89)&lt;3),"N/A",IF(ISERROR(TTEST(Calculations!BP89:BY89,Calculations!BZ89:CI89,2,2)),"N/A",TTEST(Calculations!BP89:BY89,Calculations!BZ89:CI89,2,2)))</f>
        <v>N/A</v>
      </c>
      <c r="J88" s="84" t="e">
        <f t="shared" si="4"/>
        <v>#DIV/0!</v>
      </c>
      <c r="K88" s="89" t="str">
        <f>IF(AND('Test Sample Data'!N88&gt;=35,'Control Sample Data'!N88&gt;=35),"Type 3",IF(AND('Test Sample Data'!N88&gt;=30,'Control Sample Data'!N88&gt;=30,OR(I88&gt;=0.05,I88="N/A")),"Type 2",IF(OR(AND('Test Sample Data'!N88&gt;=30,'Control Sample Data'!N88&lt;=30),AND('Test Sample Data'!N88&lt;=30,'Control Sample Data'!N88&gt;=30)),"Type 1","OKAY")))</f>
        <v>OKAY</v>
      </c>
    </row>
    <row r="89" spans="1:11" ht="12.75">
      <c r="A89" s="65"/>
      <c r="B89" s="82" t="str">
        <f>'Gene Table'!D89</f>
        <v>NR_002752</v>
      </c>
      <c r="C89" s="83" t="s">
        <v>348</v>
      </c>
      <c r="D89" s="84" t="e">
        <f>Calculations!BN90</f>
        <v>#DIV/0!</v>
      </c>
      <c r="E89" s="84" t="e">
        <f>Calculations!BO90</f>
        <v>#DIV/0!</v>
      </c>
      <c r="F89" s="85" t="e">
        <f t="shared" si="5"/>
        <v>#DIV/0!</v>
      </c>
      <c r="G89" s="85" t="e">
        <f t="shared" si="6"/>
        <v>#DIV/0!</v>
      </c>
      <c r="H89" s="84" t="e">
        <f t="shared" si="7"/>
        <v>#DIV/0!</v>
      </c>
      <c r="I89" s="88" t="str">
        <f>IF(OR(COUNT(Calculations!BP90:BY90)&lt;3,COUNT(Calculations!BZ90:CI90)&lt;3),"N/A",IF(ISERROR(TTEST(Calculations!BP90:BY90,Calculations!BZ90:CI90,2,2)),"N/A",TTEST(Calculations!BP90:BY90,Calculations!BZ90:CI90,2,2)))</f>
        <v>N/A</v>
      </c>
      <c r="J89" s="84" t="e">
        <f t="shared" si="4"/>
        <v>#DIV/0!</v>
      </c>
      <c r="K89" s="89" t="str">
        <f>IF(AND('Test Sample Data'!N89&gt;=35,'Control Sample Data'!N89&gt;=35),"Type 3",IF(AND('Test Sample Data'!N89&gt;=30,'Control Sample Data'!N89&gt;=30,OR(I89&gt;=0.05,I89="N/A")),"Type 2",IF(OR(AND('Test Sample Data'!N89&gt;=30,'Control Sample Data'!N89&lt;=30),AND('Test Sample Data'!N89&lt;=30,'Control Sample Data'!N89&gt;=30)),"Type 1","OKAY")))</f>
        <v>OKAY</v>
      </c>
    </row>
    <row r="90" spans="1:11" ht="12.75">
      <c r="A90" s="65"/>
      <c r="B90" s="82" t="str">
        <f>'Gene Table'!D90</f>
        <v>NR_002750</v>
      </c>
      <c r="C90" s="83" t="s">
        <v>352</v>
      </c>
      <c r="D90" s="84" t="e">
        <f>Calculations!BN91</f>
        <v>#DIV/0!</v>
      </c>
      <c r="E90" s="84" t="e">
        <f>Calculations!BO91</f>
        <v>#DIV/0!</v>
      </c>
      <c r="F90" s="85" t="e">
        <f t="shared" si="5"/>
        <v>#DIV/0!</v>
      </c>
      <c r="G90" s="85" t="e">
        <f t="shared" si="6"/>
        <v>#DIV/0!</v>
      </c>
      <c r="H90" s="84" t="e">
        <f t="shared" si="7"/>
        <v>#DIV/0!</v>
      </c>
      <c r="I90" s="88" t="str">
        <f>IF(OR(COUNT(Calculations!BP91:BY91)&lt;3,COUNT(Calculations!BZ91:CI91)&lt;3),"N/A",IF(ISERROR(TTEST(Calculations!BP91:BY91,Calculations!BZ91:CI91,2,2)),"N/A",TTEST(Calculations!BP91:BY91,Calculations!BZ91:CI91,2,2)))</f>
        <v>N/A</v>
      </c>
      <c r="J90" s="84" t="e">
        <f t="shared" si="4"/>
        <v>#DIV/0!</v>
      </c>
      <c r="K90" s="89" t="str">
        <f>IF(AND('Test Sample Data'!N90&gt;=35,'Control Sample Data'!N90&gt;=35),"Type 3",IF(AND('Test Sample Data'!N90&gt;=30,'Control Sample Data'!N90&gt;=30,OR(I90&gt;=0.05,I90="N/A")),"Type 2",IF(OR(AND('Test Sample Data'!N90&gt;=30,'Control Sample Data'!N90&lt;=30),AND('Test Sample Data'!N90&lt;=30,'Control Sample Data'!N90&gt;=30)),"Type 1","OKAY")))</f>
        <v>OKAY</v>
      </c>
    </row>
    <row r="91" spans="1:11" ht="12.75" customHeight="1">
      <c r="A91" s="65"/>
      <c r="B91" s="82" t="str">
        <f>'Gene Table'!D91</f>
        <v>NR_002745</v>
      </c>
      <c r="C91" s="83" t="s">
        <v>356</v>
      </c>
      <c r="D91" s="84" t="e">
        <f>Calculations!BN92</f>
        <v>#DIV/0!</v>
      </c>
      <c r="E91" s="84" t="e">
        <f>Calculations!BO92</f>
        <v>#DIV/0!</v>
      </c>
      <c r="F91" s="85" t="e">
        <f t="shared" si="5"/>
        <v>#DIV/0!</v>
      </c>
      <c r="G91" s="85" t="e">
        <f t="shared" si="6"/>
        <v>#DIV/0!</v>
      </c>
      <c r="H91" s="84" t="e">
        <f t="shared" si="7"/>
        <v>#DIV/0!</v>
      </c>
      <c r="I91" s="88" t="str">
        <f>IF(OR(COUNT(Calculations!BP92:BY92)&lt;3,COUNT(Calculations!BZ92:CI92)&lt;3),"N/A",IF(ISERROR(TTEST(Calculations!BP92:BY92,Calculations!BZ92:CI92,2,2)),"N/A",TTEST(Calculations!BP92:BY92,Calculations!BZ92:CI92,2,2)))</f>
        <v>N/A</v>
      </c>
      <c r="J91" s="84" t="e">
        <f t="shared" si="4"/>
        <v>#DIV/0!</v>
      </c>
      <c r="K91" s="89" t="str">
        <f>IF(AND('Test Sample Data'!N91&gt;=35,'Control Sample Data'!N91&gt;=35),"Type 3",IF(AND('Test Sample Data'!N91&gt;=30,'Control Sample Data'!N91&gt;=30,OR(I91&gt;=0.05,I91="N/A")),"Type 2",IF(OR(AND('Test Sample Data'!N91&gt;=30,'Control Sample Data'!N91&lt;=30),AND('Test Sample Data'!N91&lt;=30,'Control Sample Data'!N91&gt;=30)),"Type 1","OKAY")))</f>
        <v>OKAY</v>
      </c>
    </row>
    <row r="92" spans="1:11" ht="12.75">
      <c r="A92" s="65"/>
      <c r="B92" s="82" t="str">
        <f>'Gene Table'!D92</f>
        <v>NR_002746</v>
      </c>
      <c r="C92" s="83" t="s">
        <v>360</v>
      </c>
      <c r="D92" s="84" t="e">
        <f>Calculations!BN93</f>
        <v>#DIV/0!</v>
      </c>
      <c r="E92" s="84" t="e">
        <f>Calculations!BO93</f>
        <v>#DIV/0!</v>
      </c>
      <c r="F92" s="85" t="e">
        <f t="shared" si="5"/>
        <v>#DIV/0!</v>
      </c>
      <c r="G92" s="85" t="e">
        <f t="shared" si="6"/>
        <v>#DIV/0!</v>
      </c>
      <c r="H92" s="84" t="e">
        <f t="shared" si="7"/>
        <v>#DIV/0!</v>
      </c>
      <c r="I92" s="88" t="str">
        <f>IF(OR(COUNT(Calculations!BP93:BY93)&lt;3,COUNT(Calculations!BZ93:CI93)&lt;3),"N/A",IF(ISERROR(TTEST(Calculations!BP93:BY93,Calculations!BZ93:CI93,2,2)),"N/A",TTEST(Calculations!BP93:BY93,Calculations!BZ93:CI93,2,2)))</f>
        <v>N/A</v>
      </c>
      <c r="J92" s="84" t="e">
        <f t="shared" si="4"/>
        <v>#DIV/0!</v>
      </c>
      <c r="K92" s="89" t="str">
        <f>IF(AND('Test Sample Data'!N92&gt;=35,'Control Sample Data'!N92&gt;=35),"Type 3",IF(AND('Test Sample Data'!N92&gt;=30,'Control Sample Data'!N92&gt;=30,OR(I92&gt;=0.05,I92="N/A")),"Type 2",IF(OR(AND('Test Sample Data'!N92&gt;=30,'Control Sample Data'!N92&lt;=30),AND('Test Sample Data'!N92&lt;=30,'Control Sample Data'!N92&gt;=30)),"Type 1","OKAY")))</f>
        <v>OKAY</v>
      </c>
    </row>
    <row r="93" spans="1:11" ht="12.75">
      <c r="A93" s="65"/>
      <c r="B93" s="82" t="str">
        <f>'Gene Table'!D93</f>
        <v>NR_002744</v>
      </c>
      <c r="C93" s="83" t="s">
        <v>364</v>
      </c>
      <c r="D93" s="84" t="e">
        <f>Calculations!BN94</f>
        <v>#DIV/0!</v>
      </c>
      <c r="E93" s="84" t="e">
        <f>Calculations!BO94</f>
        <v>#DIV/0!</v>
      </c>
      <c r="F93" s="85" t="e">
        <f t="shared" si="5"/>
        <v>#DIV/0!</v>
      </c>
      <c r="G93" s="85" t="e">
        <f t="shared" si="6"/>
        <v>#DIV/0!</v>
      </c>
      <c r="H93" s="84" t="e">
        <f t="shared" si="7"/>
        <v>#DIV/0!</v>
      </c>
      <c r="I93" s="88" t="str">
        <f>IF(OR(COUNT(Calculations!BP94:BY94)&lt;3,COUNT(Calculations!BZ94:CI94)&lt;3),"N/A",IF(ISERROR(TTEST(Calculations!BP94:BY94,Calculations!BZ94:CI94,2,2)),"N/A",TTEST(Calculations!BP94:BY94,Calculations!BZ94:CI94,2,2)))</f>
        <v>N/A</v>
      </c>
      <c r="J93" s="84" t="e">
        <f t="shared" si="4"/>
        <v>#DIV/0!</v>
      </c>
      <c r="K93" s="89" t="str">
        <f>IF(AND('Test Sample Data'!N93&gt;=35,'Control Sample Data'!N93&gt;=35),"Type 3",IF(AND('Test Sample Data'!N93&gt;=30,'Control Sample Data'!N93&gt;=30,OR(I93&gt;=0.05,I93="N/A")),"Type 2",IF(OR(AND('Test Sample Data'!N93&gt;=30,'Control Sample Data'!N93&lt;=30),AND('Test Sample Data'!N93&lt;=30,'Control Sample Data'!N93&gt;=30)),"Type 1","OKAY")))</f>
        <v>OKAY</v>
      </c>
    </row>
    <row r="94" spans="1:11" ht="12.75">
      <c r="A94" s="65"/>
      <c r="B94" s="82" t="str">
        <f>'Gene Table'!D94</f>
        <v>NR_002450</v>
      </c>
      <c r="C94" s="83" t="s">
        <v>368</v>
      </c>
      <c r="D94" s="84" t="e">
        <f>Calculations!BN95</f>
        <v>#DIV/0!</v>
      </c>
      <c r="E94" s="84" t="e">
        <f>Calculations!BO95</f>
        <v>#DIV/0!</v>
      </c>
      <c r="F94" s="85" t="e">
        <f t="shared" si="5"/>
        <v>#DIV/0!</v>
      </c>
      <c r="G94" s="85" t="e">
        <f t="shared" si="6"/>
        <v>#DIV/0!</v>
      </c>
      <c r="H94" s="84" t="e">
        <f t="shared" si="7"/>
        <v>#DIV/0!</v>
      </c>
      <c r="I94" s="88" t="str">
        <f>IF(OR(COUNT(Calculations!BP95:BY95)&lt;3,COUNT(Calculations!BZ95:CI95)&lt;3),"N/A",IF(ISERROR(TTEST(Calculations!BP95:BY95,Calculations!BZ95:CI95,2,2)),"N/A",TTEST(Calculations!BP95:BY95,Calculations!BZ95:CI95,2,2)))</f>
        <v>N/A</v>
      </c>
      <c r="J94" s="84" t="e">
        <f t="shared" si="4"/>
        <v>#DIV/0!</v>
      </c>
      <c r="K94" s="89" t="str">
        <f>IF(AND('Test Sample Data'!N94&gt;=35,'Control Sample Data'!N94&gt;=35),"Type 3",IF(AND('Test Sample Data'!N94&gt;=30,'Control Sample Data'!N94&gt;=30,OR(I94&gt;=0.05,I94="N/A")),"Type 2",IF(OR(AND('Test Sample Data'!N94&gt;=30,'Control Sample Data'!N94&lt;=30),AND('Test Sample Data'!N94&lt;=30,'Control Sample Data'!N94&gt;=30)),"Type 1","OKAY")))</f>
        <v>OKAY</v>
      </c>
    </row>
    <row r="95" spans="1:11" ht="11" customHeight="1">
      <c r="A95" s="65"/>
      <c r="B95" s="82" t="str">
        <f>'Gene Table'!D95</f>
        <v>RT</v>
      </c>
      <c r="C95" s="83" t="s">
        <v>372</v>
      </c>
      <c r="D95" s="84" t="e">
        <f>Calculations!BN96</f>
        <v>#DIV/0!</v>
      </c>
      <c r="E95" s="84" t="e">
        <f>Calculations!BO96</f>
        <v>#DIV/0!</v>
      </c>
      <c r="F95" s="85" t="e">
        <f t="shared" si="5"/>
        <v>#DIV/0!</v>
      </c>
      <c r="G95" s="85" t="e">
        <f t="shared" si="6"/>
        <v>#DIV/0!</v>
      </c>
      <c r="H95" s="84" t="e">
        <f t="shared" si="7"/>
        <v>#DIV/0!</v>
      </c>
      <c r="I95" s="88" t="str">
        <f>IF(OR(COUNT(Calculations!BP96:BY96)&lt;3,COUNT(Calculations!BZ96:CI96)&lt;3),"N/A",IF(ISERROR(TTEST(Calculations!BP96:BY96,Calculations!BZ96:CI96,2,2)),"N/A",TTEST(Calculations!BP96:BY96,Calculations!BZ96:CI96,2,2)))</f>
        <v>N/A</v>
      </c>
      <c r="J95" s="84" t="e">
        <f t="shared" si="4"/>
        <v>#DIV/0!</v>
      </c>
      <c r="K95" s="89" t="str">
        <f>IF(AND('Test Sample Data'!N95&gt;=35,'Control Sample Data'!N95&gt;=35),"Type 3",IF(AND('Test Sample Data'!N95&gt;=30,'Control Sample Data'!N95&gt;=30,OR(I95&gt;=0.05,I95="N/A")),"Type 2",IF(OR(AND('Test Sample Data'!N95&gt;=30,'Control Sample Data'!N95&lt;=30),AND('Test Sample Data'!N95&lt;=30,'Control Sample Data'!N95&gt;=30)),"Type 1","OKAY")))</f>
        <v>OKAY</v>
      </c>
    </row>
    <row r="96" spans="1:11" ht="11" customHeight="1">
      <c r="A96" s="65"/>
      <c r="B96" s="82" t="str">
        <f>'Gene Table'!D96</f>
        <v>RT</v>
      </c>
      <c r="C96" s="83" t="s">
        <v>374</v>
      </c>
      <c r="D96" s="84" t="e">
        <f>Calculations!BN97</f>
        <v>#DIV/0!</v>
      </c>
      <c r="E96" s="84" t="e">
        <f>Calculations!BO97</f>
        <v>#DIV/0!</v>
      </c>
      <c r="F96" s="85" t="e">
        <f t="shared" si="5"/>
        <v>#DIV/0!</v>
      </c>
      <c r="G96" s="85" t="e">
        <f t="shared" si="6"/>
        <v>#DIV/0!</v>
      </c>
      <c r="H96" s="84" t="e">
        <f t="shared" si="7"/>
        <v>#DIV/0!</v>
      </c>
      <c r="I96" s="88" t="str">
        <f>IF(OR(COUNT(Calculations!BP97:BY97)&lt;3,COUNT(Calculations!BZ97:CI97)&lt;3),"N/A",IF(ISERROR(TTEST(Calculations!BP97:BY97,Calculations!BZ97:CI97,2,2)),"N/A",TTEST(Calculations!BP97:BY97,Calculations!BZ97:CI97,2,2)))</f>
        <v>N/A</v>
      </c>
      <c r="J96" s="84" t="e">
        <f t="shared" si="4"/>
        <v>#DIV/0!</v>
      </c>
      <c r="K96" s="89" t="str">
        <f>IF(AND('Test Sample Data'!N96&gt;=35,'Control Sample Data'!N96&gt;=35),"Type 3",IF(AND('Test Sample Data'!N96&gt;=30,'Control Sample Data'!N96&gt;=30,OR(I96&gt;=0.05,I96="N/A")),"Type 2",IF(OR(AND('Test Sample Data'!N96&gt;=30,'Control Sample Data'!N96&lt;=30),AND('Test Sample Data'!N96&lt;=30,'Control Sample Data'!N96&gt;=30)),"Type 1","OKAY")))</f>
        <v>OKAY</v>
      </c>
    </row>
    <row r="97" spans="1:11" ht="11" customHeight="1">
      <c r="A97" s="65"/>
      <c r="B97" s="82" t="str">
        <f>'Gene Table'!D97</f>
        <v>PCR</v>
      </c>
      <c r="C97" s="83" t="s">
        <v>375</v>
      </c>
      <c r="D97" s="84" t="e">
        <f>Calculations!BN98</f>
        <v>#DIV/0!</v>
      </c>
      <c r="E97" s="84" t="e">
        <f>Calculations!BO98</f>
        <v>#DIV/0!</v>
      </c>
      <c r="F97" s="85" t="e">
        <f t="shared" si="5"/>
        <v>#DIV/0!</v>
      </c>
      <c r="G97" s="85" t="e">
        <f t="shared" si="6"/>
        <v>#DIV/0!</v>
      </c>
      <c r="H97" s="84" t="e">
        <f t="shared" si="7"/>
        <v>#DIV/0!</v>
      </c>
      <c r="I97" s="88" t="str">
        <f>IF(OR(COUNT(Calculations!BP98:BY98)&lt;3,COUNT(Calculations!BZ98:CI98)&lt;3),"N/A",IF(ISERROR(TTEST(Calculations!BP98:BY98,Calculations!BZ98:CI98,2,2)),"N/A",TTEST(Calculations!BP98:BY98,Calculations!BZ98:CI98,2,2)))</f>
        <v>N/A</v>
      </c>
      <c r="J97" s="84" t="e">
        <f t="shared" si="4"/>
        <v>#DIV/0!</v>
      </c>
      <c r="K97" s="89" t="str">
        <f>IF(AND('Test Sample Data'!N97&gt;=35,'Control Sample Data'!N97&gt;=35),"Type 3",IF(AND('Test Sample Data'!N97&gt;=30,'Control Sample Data'!N97&gt;=30,OR(I97&gt;=0.05,I97="N/A")),"Type 2",IF(OR(AND('Test Sample Data'!N97&gt;=30,'Control Sample Data'!N97&lt;=30),AND('Test Sample Data'!N97&lt;=30,'Control Sample Data'!N97&gt;=30)),"Type 1","OKAY")))</f>
        <v>OKAY</v>
      </c>
    </row>
    <row r="98" spans="1:11" ht="11" customHeight="1">
      <c r="A98" s="65"/>
      <c r="B98" s="82" t="str">
        <f>'Gene Table'!D98</f>
        <v>PCR</v>
      </c>
      <c r="C98" s="83" t="s">
        <v>377</v>
      </c>
      <c r="D98" s="84" t="e">
        <f>Calculations!BN99</f>
        <v>#DIV/0!</v>
      </c>
      <c r="E98" s="84" t="e">
        <f>Calculations!BO99</f>
        <v>#DIV/0!</v>
      </c>
      <c r="F98" s="85" t="e">
        <f t="shared" si="5"/>
        <v>#DIV/0!</v>
      </c>
      <c r="G98" s="85" t="e">
        <f t="shared" si="6"/>
        <v>#DIV/0!</v>
      </c>
      <c r="H98" s="84" t="e">
        <f t="shared" si="7"/>
        <v>#DIV/0!</v>
      </c>
      <c r="I98" s="88" t="str">
        <f>IF(OR(COUNT(Calculations!BP99:BY99)&lt;3,COUNT(Calculations!BZ99:CI99)&lt;3),"N/A",IF(ISERROR(TTEST(Calculations!BP99:BY99,Calculations!BZ99:CI99,2,2)),"N/A",TTEST(Calculations!BP99:BY99,Calculations!BZ99:CI99,2,2)))</f>
        <v>N/A</v>
      </c>
      <c r="J98" s="84" t="e">
        <f t="shared" si="4"/>
        <v>#DIV/0!</v>
      </c>
      <c r="K98" s="89" t="str">
        <f>IF(AND('Test Sample Data'!N98&gt;=35,'Control Sample Data'!N98&gt;=35),"Type 3",IF(AND('Test Sample Data'!N98&gt;=30,'Control Sample Data'!N98&gt;=30,OR(I98&gt;=0.05,I98="N/A")),"Type 2",IF(OR(AND('Test Sample Data'!N98&gt;=30,'Control Sample Data'!N98&lt;=30),AND('Test Sample Data'!N98&lt;=30,'Control Sample Data'!N98&gt;=30)),"Type 1","OKAY")))</f>
        <v>OKAY</v>
      </c>
    </row>
    <row r="99" spans="1:11" ht="12.75" customHeight="1">
      <c r="A99" s="90" t="s">
        <v>378</v>
      </c>
      <c r="B99" s="91" t="str">
        <f>'Gene Table'!D99</f>
        <v>MIMAT0006764</v>
      </c>
      <c r="C99" s="83" t="s">
        <v>9</v>
      </c>
      <c r="D99" s="84" t="e">
        <f>Calculations!BN100</f>
        <v>#DIV/0!</v>
      </c>
      <c r="E99" s="84" t="e">
        <f>Calculations!BO100</f>
        <v>#DIV/0!</v>
      </c>
      <c r="F99" s="85" t="e">
        <f aca="true" t="shared" si="8" ref="F99:F154">2^-D99</f>
        <v>#DIV/0!</v>
      </c>
      <c r="G99" s="85" t="e">
        <f aca="true" t="shared" si="9" ref="G99:G154">2^-E99</f>
        <v>#DIV/0!</v>
      </c>
      <c r="H99" s="84" t="e">
        <f aca="true" t="shared" si="10" ref="H99:H154">F99/G99</f>
        <v>#DIV/0!</v>
      </c>
      <c r="I99" s="88" t="str">
        <f>IF(OR(COUNT(Calculations!BP100:BY100)&lt;3,COUNT(Calculations!BZ100:CI100)&lt;3),"N/A",IF(ISERROR(TTEST(Calculations!BP100:BY100,Calculations!BZ100:CI100,2,2)),"N/A",TTEST(Calculations!BP100:BY100,Calculations!BZ100:CI100,2,2)))</f>
        <v>N/A</v>
      </c>
      <c r="J99" s="84" t="e">
        <f aca="true" t="shared" si="11" ref="J99:J154">IF(H99&gt;1,H99,-1/H99)</f>
        <v>#DIV/0!</v>
      </c>
      <c r="K99" s="89" t="str">
        <f>IF(AND('Test Sample Data'!N99&gt;=35,'Control Sample Data'!N99&gt;=35),"Type 3",IF(AND('Test Sample Data'!N99&gt;=30,'Control Sample Data'!N99&gt;=30,OR(I99&gt;=0.05,I99="N/A")),"Type 2",IF(OR(AND('Test Sample Data'!N99&gt;=30,'Control Sample Data'!N99&lt;=30),AND('Test Sample Data'!N99&lt;=30,'Control Sample Data'!N99&gt;=30)),"Type 1","OKAY")))</f>
        <v>OKAY</v>
      </c>
    </row>
    <row r="100" spans="1:11" ht="12.75">
      <c r="A100" s="92"/>
      <c r="B100" s="91" t="str">
        <f>'Gene Table'!D100</f>
        <v>MIMAT0000718</v>
      </c>
      <c r="C100" s="83" t="s">
        <v>13</v>
      </c>
      <c r="D100" s="84" t="e">
        <f>Calculations!BN101</f>
        <v>#DIV/0!</v>
      </c>
      <c r="E100" s="84" t="e">
        <f>Calculations!BO101</f>
        <v>#DIV/0!</v>
      </c>
      <c r="F100" s="85" t="e">
        <f t="shared" si="8"/>
        <v>#DIV/0!</v>
      </c>
      <c r="G100" s="85" t="e">
        <f t="shared" si="9"/>
        <v>#DIV/0!</v>
      </c>
      <c r="H100" s="84" t="e">
        <f t="shared" si="10"/>
        <v>#DIV/0!</v>
      </c>
      <c r="I100" s="88" t="str">
        <f>IF(OR(COUNT(Calculations!BP101:BY101)&lt;3,COUNT(Calculations!BZ101:CI101)&lt;3),"N/A",IF(ISERROR(TTEST(Calculations!BP101:BY101,Calculations!BZ101:CI101,2,2)),"N/A",TTEST(Calculations!BP101:BY101,Calculations!BZ101:CI101,2,2)))</f>
        <v>N/A</v>
      </c>
      <c r="J100" s="84" t="e">
        <f t="shared" si="11"/>
        <v>#DIV/0!</v>
      </c>
      <c r="K100" s="89" t="str">
        <f>IF(AND('Test Sample Data'!N100&gt;=35,'Control Sample Data'!N100&gt;=35),"Type 3",IF(AND('Test Sample Data'!N100&gt;=30,'Control Sample Data'!N100&gt;=30,OR(I100&gt;=0.05,I100="N/A")),"Type 2",IF(OR(AND('Test Sample Data'!N100&gt;=30,'Control Sample Data'!N100&lt;=30),AND('Test Sample Data'!N100&lt;=30,'Control Sample Data'!N100&gt;=30)),"Type 1","OKAY")))</f>
        <v>OKAY</v>
      </c>
    </row>
    <row r="101" spans="1:11" ht="12.75">
      <c r="A101" s="92"/>
      <c r="B101" s="91" t="str">
        <f>'Gene Table'!D101</f>
        <v>MIMAT0000449</v>
      </c>
      <c r="C101" s="83" t="s">
        <v>17</v>
      </c>
      <c r="D101" s="84" t="e">
        <f>Calculations!BN102</f>
        <v>#DIV/0!</v>
      </c>
      <c r="E101" s="84" t="e">
        <f>Calculations!BO102</f>
        <v>#DIV/0!</v>
      </c>
      <c r="F101" s="85" t="e">
        <f t="shared" si="8"/>
        <v>#DIV/0!</v>
      </c>
      <c r="G101" s="85" t="e">
        <f t="shared" si="9"/>
        <v>#DIV/0!</v>
      </c>
      <c r="H101" s="84" t="e">
        <f t="shared" si="10"/>
        <v>#DIV/0!</v>
      </c>
      <c r="I101" s="88" t="str">
        <f>IF(OR(COUNT(Calculations!BP102:BY102)&lt;3,COUNT(Calculations!BZ102:CI102)&lt;3),"N/A",IF(ISERROR(TTEST(Calculations!BP102:BY102,Calculations!BZ102:CI102,2,2)),"N/A",TTEST(Calculations!BP102:BY102,Calculations!BZ102:CI102,2,2)))</f>
        <v>N/A</v>
      </c>
      <c r="J101" s="84" t="e">
        <f t="shared" si="11"/>
        <v>#DIV/0!</v>
      </c>
      <c r="K101" s="89" t="str">
        <f>IF(AND('Test Sample Data'!N101&gt;=35,'Control Sample Data'!N101&gt;=35),"Type 3",IF(AND('Test Sample Data'!N101&gt;=30,'Control Sample Data'!N101&gt;=30,OR(I101&gt;=0.05,I101="N/A")),"Type 2",IF(OR(AND('Test Sample Data'!N101&gt;=30,'Control Sample Data'!N101&lt;=30),AND('Test Sample Data'!N101&lt;=30,'Control Sample Data'!N101&gt;=30)),"Type 1","OKAY")))</f>
        <v>OKAY</v>
      </c>
    </row>
    <row r="102" spans="1:11" ht="12.75">
      <c r="A102" s="92"/>
      <c r="B102" s="91" t="str">
        <f>'Gene Table'!D102</f>
        <v>MIMAT0001413</v>
      </c>
      <c r="C102" s="83" t="s">
        <v>21</v>
      </c>
      <c r="D102" s="84" t="e">
        <f>Calculations!BN103</f>
        <v>#DIV/0!</v>
      </c>
      <c r="E102" s="84" t="e">
        <f>Calculations!BO103</f>
        <v>#DIV/0!</v>
      </c>
      <c r="F102" s="85" t="e">
        <f t="shared" si="8"/>
        <v>#DIV/0!</v>
      </c>
      <c r="G102" s="85" t="e">
        <f t="shared" si="9"/>
        <v>#DIV/0!</v>
      </c>
      <c r="H102" s="84" t="e">
        <f t="shared" si="10"/>
        <v>#DIV/0!</v>
      </c>
      <c r="I102" s="88" t="str">
        <f>IF(OR(COUNT(Calculations!BP103:BY103)&lt;3,COUNT(Calculations!BZ103:CI103)&lt;3),"N/A",IF(ISERROR(TTEST(Calculations!BP103:BY103,Calculations!BZ103:CI103,2,2)),"N/A",TTEST(Calculations!BP103:BY103,Calculations!BZ103:CI103,2,2)))</f>
        <v>N/A</v>
      </c>
      <c r="J102" s="84" t="e">
        <f t="shared" si="11"/>
        <v>#DIV/0!</v>
      </c>
      <c r="K102" s="89" t="str">
        <f>IF(AND('Test Sample Data'!N102&gt;=35,'Control Sample Data'!N102&gt;=35),"Type 3",IF(AND('Test Sample Data'!N102&gt;=30,'Control Sample Data'!N102&gt;=30,OR(I102&gt;=0.05,I102="N/A")),"Type 2",IF(OR(AND('Test Sample Data'!N102&gt;=30,'Control Sample Data'!N102&lt;=30),AND('Test Sample Data'!N102&lt;=30,'Control Sample Data'!N102&gt;=30)),"Type 1","OKAY")))</f>
        <v>OKAY</v>
      </c>
    </row>
    <row r="103" spans="1:11" ht="12.75">
      <c r="A103" s="92"/>
      <c r="B103" s="91" t="str">
        <f>'Gene Table'!D103</f>
        <v>MIMAT0000222</v>
      </c>
      <c r="C103" s="83" t="s">
        <v>25</v>
      </c>
      <c r="D103" s="84" t="e">
        <f>Calculations!BN104</f>
        <v>#DIV/0!</v>
      </c>
      <c r="E103" s="84" t="e">
        <f>Calculations!BO104</f>
        <v>#DIV/0!</v>
      </c>
      <c r="F103" s="85" t="e">
        <f t="shared" si="8"/>
        <v>#DIV/0!</v>
      </c>
      <c r="G103" s="85" t="e">
        <f t="shared" si="9"/>
        <v>#DIV/0!</v>
      </c>
      <c r="H103" s="84" t="e">
        <f t="shared" si="10"/>
        <v>#DIV/0!</v>
      </c>
      <c r="I103" s="88" t="str">
        <f>IF(OR(COUNT(Calculations!BP104:BY104)&lt;3,COUNT(Calculations!BZ104:CI104)&lt;3),"N/A",IF(ISERROR(TTEST(Calculations!BP104:BY104,Calculations!BZ104:CI104,2,2)),"N/A",TTEST(Calculations!BP104:BY104,Calculations!BZ104:CI104,2,2)))</f>
        <v>N/A</v>
      </c>
      <c r="J103" s="84" t="e">
        <f t="shared" si="11"/>
        <v>#DIV/0!</v>
      </c>
      <c r="K103" s="89" t="str">
        <f>IF(AND('Test Sample Data'!N103&gt;=35,'Control Sample Data'!N103&gt;=35),"Type 3",IF(AND('Test Sample Data'!N103&gt;=30,'Control Sample Data'!N103&gt;=30,OR(I103&gt;=0.05,I103="N/A")),"Type 2",IF(OR(AND('Test Sample Data'!N103&gt;=30,'Control Sample Data'!N103&lt;=30),AND('Test Sample Data'!N103&lt;=30,'Control Sample Data'!N103&gt;=30)),"Type 1","OKAY")))</f>
        <v>OKAY</v>
      </c>
    </row>
    <row r="104" spans="1:11" ht="12.75">
      <c r="A104" s="92"/>
      <c r="B104" s="91" t="str">
        <f>'Gene Table'!D104</f>
        <v>MIMAT0005793</v>
      </c>
      <c r="C104" s="83" t="s">
        <v>29</v>
      </c>
      <c r="D104" s="84" t="e">
        <f>Calculations!BN105</f>
        <v>#DIV/0!</v>
      </c>
      <c r="E104" s="84" t="e">
        <f>Calculations!BO105</f>
        <v>#DIV/0!</v>
      </c>
      <c r="F104" s="85" t="e">
        <f t="shared" si="8"/>
        <v>#DIV/0!</v>
      </c>
      <c r="G104" s="85" t="e">
        <f t="shared" si="9"/>
        <v>#DIV/0!</v>
      </c>
      <c r="H104" s="84" t="e">
        <f t="shared" si="10"/>
        <v>#DIV/0!</v>
      </c>
      <c r="I104" s="88" t="str">
        <f>IF(OR(COUNT(Calculations!BP105:BY105)&lt;3,COUNT(Calculations!BZ105:CI105)&lt;3),"N/A",IF(ISERROR(TTEST(Calculations!BP105:BY105,Calculations!BZ105:CI105,2,2)),"N/A",TTEST(Calculations!BP105:BY105,Calculations!BZ105:CI105,2,2)))</f>
        <v>N/A</v>
      </c>
      <c r="J104" s="84" t="e">
        <f t="shared" si="11"/>
        <v>#DIV/0!</v>
      </c>
      <c r="K104" s="89" t="str">
        <f>IF(AND('Test Sample Data'!N104&gt;=35,'Control Sample Data'!N104&gt;=35),"Type 3",IF(AND('Test Sample Data'!N104&gt;=30,'Control Sample Data'!N104&gt;=30,OR(I104&gt;=0.05,I104="N/A")),"Type 2",IF(OR(AND('Test Sample Data'!N104&gt;=30,'Control Sample Data'!N104&lt;=30),AND('Test Sample Data'!N104&lt;=30,'Control Sample Data'!N104&gt;=30)),"Type 1","OKAY")))</f>
        <v>OKAY</v>
      </c>
    </row>
    <row r="105" spans="1:11" ht="12.75">
      <c r="A105" s="92"/>
      <c r="B105" s="91" t="str">
        <f>'Gene Table'!D105</f>
        <v>MIMAT0000265</v>
      </c>
      <c r="C105" s="83" t="s">
        <v>33</v>
      </c>
      <c r="D105" s="84" t="e">
        <f>Calculations!BN106</f>
        <v>#DIV/0!</v>
      </c>
      <c r="E105" s="84" t="e">
        <f>Calculations!BO106</f>
        <v>#DIV/0!</v>
      </c>
      <c r="F105" s="85" t="e">
        <f t="shared" si="8"/>
        <v>#DIV/0!</v>
      </c>
      <c r="G105" s="85" t="e">
        <f t="shared" si="9"/>
        <v>#DIV/0!</v>
      </c>
      <c r="H105" s="84" t="e">
        <f t="shared" si="10"/>
        <v>#DIV/0!</v>
      </c>
      <c r="I105" s="88" t="str">
        <f>IF(OR(COUNT(Calculations!BP106:BY106)&lt;3,COUNT(Calculations!BZ106:CI106)&lt;3),"N/A",IF(ISERROR(TTEST(Calculations!BP106:BY106,Calculations!BZ106:CI106,2,2)),"N/A",TTEST(Calculations!BP106:BY106,Calculations!BZ106:CI106,2,2)))</f>
        <v>N/A</v>
      </c>
      <c r="J105" s="84" t="e">
        <f t="shared" si="11"/>
        <v>#DIV/0!</v>
      </c>
      <c r="K105" s="89" t="str">
        <f>IF(AND('Test Sample Data'!N105&gt;=35,'Control Sample Data'!N105&gt;=35),"Type 3",IF(AND('Test Sample Data'!N105&gt;=30,'Control Sample Data'!N105&gt;=30,OR(I105&gt;=0.05,I105="N/A")),"Type 2",IF(OR(AND('Test Sample Data'!N105&gt;=30,'Control Sample Data'!N105&lt;=30),AND('Test Sample Data'!N105&lt;=30,'Control Sample Data'!N105&gt;=30)),"Type 1","OKAY")))</f>
        <v>OKAY</v>
      </c>
    </row>
    <row r="106" spans="1:11" ht="12.75">
      <c r="A106" s="92"/>
      <c r="B106" s="91" t="str">
        <f>'Gene Table'!D106</f>
        <v>MIMAT0000231</v>
      </c>
      <c r="C106" s="83" t="s">
        <v>37</v>
      </c>
      <c r="D106" s="84" t="e">
        <f>Calculations!BN107</f>
        <v>#DIV/0!</v>
      </c>
      <c r="E106" s="84" t="e">
        <f>Calculations!BO107</f>
        <v>#DIV/0!</v>
      </c>
      <c r="F106" s="85" t="e">
        <f t="shared" si="8"/>
        <v>#DIV/0!</v>
      </c>
      <c r="G106" s="85" t="e">
        <f t="shared" si="9"/>
        <v>#DIV/0!</v>
      </c>
      <c r="H106" s="84" t="e">
        <f t="shared" si="10"/>
        <v>#DIV/0!</v>
      </c>
      <c r="I106" s="88" t="str">
        <f>IF(OR(COUNT(Calculations!BP107:BY107)&lt;3,COUNT(Calculations!BZ107:CI107)&lt;3),"N/A",IF(ISERROR(TTEST(Calculations!BP107:BY107,Calculations!BZ107:CI107,2,2)),"N/A",TTEST(Calculations!BP107:BY107,Calculations!BZ107:CI107,2,2)))</f>
        <v>N/A</v>
      </c>
      <c r="J106" s="84" t="e">
        <f t="shared" si="11"/>
        <v>#DIV/0!</v>
      </c>
      <c r="K106" s="89" t="str">
        <f>IF(AND('Test Sample Data'!N106&gt;=35,'Control Sample Data'!N106&gt;=35),"Type 3",IF(AND('Test Sample Data'!N106&gt;=30,'Control Sample Data'!N106&gt;=30,OR(I106&gt;=0.05,I106="N/A")),"Type 2",IF(OR(AND('Test Sample Data'!N106&gt;=30,'Control Sample Data'!N106&lt;=30),AND('Test Sample Data'!N106&lt;=30,'Control Sample Data'!N106&gt;=30)),"Type 1","OKAY")))</f>
        <v>OKAY</v>
      </c>
    </row>
    <row r="107" spans="1:11" ht="12.75">
      <c r="A107" s="92"/>
      <c r="B107" s="91" t="str">
        <f>'Gene Table'!D107</f>
        <v>MIMAT0000691</v>
      </c>
      <c r="C107" s="83" t="s">
        <v>41</v>
      </c>
      <c r="D107" s="84" t="e">
        <f>Calculations!BN108</f>
        <v>#DIV/0!</v>
      </c>
      <c r="E107" s="84" t="e">
        <f>Calculations!BO108</f>
        <v>#DIV/0!</v>
      </c>
      <c r="F107" s="85" t="e">
        <f t="shared" si="8"/>
        <v>#DIV/0!</v>
      </c>
      <c r="G107" s="85" t="e">
        <f t="shared" si="9"/>
        <v>#DIV/0!</v>
      </c>
      <c r="H107" s="84" t="e">
        <f t="shared" si="10"/>
        <v>#DIV/0!</v>
      </c>
      <c r="I107" s="88" t="str">
        <f>IF(OR(COUNT(Calculations!BP108:BY108)&lt;3,COUNT(Calculations!BZ108:CI108)&lt;3),"N/A",IF(ISERROR(TTEST(Calculations!BP108:BY108,Calculations!BZ108:CI108,2,2)),"N/A",TTEST(Calculations!BP108:BY108,Calculations!BZ108:CI108,2,2)))</f>
        <v>N/A</v>
      </c>
      <c r="J107" s="84" t="e">
        <f t="shared" si="11"/>
        <v>#DIV/0!</v>
      </c>
      <c r="K107" s="89" t="str">
        <f>IF(AND('Test Sample Data'!N107&gt;=35,'Control Sample Data'!N107&gt;=35),"Type 3",IF(AND('Test Sample Data'!N107&gt;=30,'Control Sample Data'!N107&gt;=30,OR(I107&gt;=0.05,I107="N/A")),"Type 2",IF(OR(AND('Test Sample Data'!N107&gt;=30,'Control Sample Data'!N107&lt;=30),AND('Test Sample Data'!N107&lt;=30,'Control Sample Data'!N107&gt;=30)),"Type 1","OKAY")))</f>
        <v>OKAY</v>
      </c>
    </row>
    <row r="108" spans="1:11" ht="12.75">
      <c r="A108" s="92"/>
      <c r="B108" s="91" t="str">
        <f>'Gene Table'!D108</f>
        <v>MIMAT0000253</v>
      </c>
      <c r="C108" s="83" t="s">
        <v>45</v>
      </c>
      <c r="D108" s="84" t="e">
        <f>Calculations!BN109</f>
        <v>#DIV/0!</v>
      </c>
      <c r="E108" s="84" t="e">
        <f>Calculations!BO109</f>
        <v>#DIV/0!</v>
      </c>
      <c r="F108" s="85" t="e">
        <f t="shared" si="8"/>
        <v>#DIV/0!</v>
      </c>
      <c r="G108" s="85" t="e">
        <f t="shared" si="9"/>
        <v>#DIV/0!</v>
      </c>
      <c r="H108" s="84" t="e">
        <f t="shared" si="10"/>
        <v>#DIV/0!</v>
      </c>
      <c r="I108" s="88" t="str">
        <f>IF(OR(COUNT(Calculations!BP109:BY109)&lt;3,COUNT(Calculations!BZ109:CI109)&lt;3),"N/A",IF(ISERROR(TTEST(Calculations!BP109:BY109,Calculations!BZ109:CI109,2,2)),"N/A",TTEST(Calculations!BP109:BY109,Calculations!BZ109:CI109,2,2)))</f>
        <v>N/A</v>
      </c>
      <c r="J108" s="84" t="e">
        <f t="shared" si="11"/>
        <v>#DIV/0!</v>
      </c>
      <c r="K108" s="89" t="str">
        <f>IF(AND('Test Sample Data'!N108&gt;=35,'Control Sample Data'!N108&gt;=35),"Type 3",IF(AND('Test Sample Data'!N108&gt;=30,'Control Sample Data'!N108&gt;=30,OR(I108&gt;=0.05,I108="N/A")),"Type 2",IF(OR(AND('Test Sample Data'!N108&gt;=30,'Control Sample Data'!N108&lt;=30),AND('Test Sample Data'!N108&lt;=30,'Control Sample Data'!N108&gt;=30)),"Type 1","OKAY")))</f>
        <v>OKAY</v>
      </c>
    </row>
    <row r="109" spans="1:11" ht="12.75">
      <c r="A109" s="92"/>
      <c r="B109" s="91" t="str">
        <f>'Gene Table'!D109</f>
        <v>MIMAT0000254</v>
      </c>
      <c r="C109" s="83" t="s">
        <v>49</v>
      </c>
      <c r="D109" s="84" t="e">
        <f>Calculations!BN110</f>
        <v>#DIV/0!</v>
      </c>
      <c r="E109" s="84" t="e">
        <f>Calculations!BO110</f>
        <v>#DIV/0!</v>
      </c>
      <c r="F109" s="85" t="e">
        <f t="shared" si="8"/>
        <v>#DIV/0!</v>
      </c>
      <c r="G109" s="85" t="e">
        <f t="shared" si="9"/>
        <v>#DIV/0!</v>
      </c>
      <c r="H109" s="84" t="e">
        <f t="shared" si="10"/>
        <v>#DIV/0!</v>
      </c>
      <c r="I109" s="88" t="str">
        <f>IF(OR(COUNT(Calculations!BP110:BY110)&lt;3,COUNT(Calculations!BZ110:CI110)&lt;3),"N/A",IF(ISERROR(TTEST(Calculations!BP110:BY110,Calculations!BZ110:CI110,2,2)),"N/A",TTEST(Calculations!BP110:BY110,Calculations!BZ110:CI110,2,2)))</f>
        <v>N/A</v>
      </c>
      <c r="J109" s="84" t="e">
        <f t="shared" si="11"/>
        <v>#DIV/0!</v>
      </c>
      <c r="K109" s="89" t="str">
        <f>IF(AND('Test Sample Data'!N109&gt;=35,'Control Sample Data'!N109&gt;=35),"Type 3",IF(AND('Test Sample Data'!N109&gt;=30,'Control Sample Data'!N109&gt;=30,OR(I109&gt;=0.05,I109="N/A")),"Type 2",IF(OR(AND('Test Sample Data'!N109&gt;=30,'Control Sample Data'!N109&lt;=30),AND('Test Sample Data'!N109&lt;=30,'Control Sample Data'!N109&gt;=30)),"Type 1","OKAY")))</f>
        <v>OKAY</v>
      </c>
    </row>
    <row r="110" spans="1:11" ht="12.75">
      <c r="A110" s="92"/>
      <c r="B110" s="91" t="str">
        <f>'Gene Table'!D110</f>
        <v>MIMAT0000064</v>
      </c>
      <c r="C110" s="83" t="s">
        <v>53</v>
      </c>
      <c r="D110" s="84" t="e">
        <f>Calculations!BN111</f>
        <v>#DIV/0!</v>
      </c>
      <c r="E110" s="84" t="e">
        <f>Calculations!BO111</f>
        <v>#DIV/0!</v>
      </c>
      <c r="F110" s="85" t="e">
        <f t="shared" si="8"/>
        <v>#DIV/0!</v>
      </c>
      <c r="G110" s="85" t="e">
        <f t="shared" si="9"/>
        <v>#DIV/0!</v>
      </c>
      <c r="H110" s="84" t="e">
        <f t="shared" si="10"/>
        <v>#DIV/0!</v>
      </c>
      <c r="I110" s="88" t="str">
        <f>IF(OR(COUNT(Calculations!BP111:BY111)&lt;3,COUNT(Calculations!BZ111:CI111)&lt;3),"N/A",IF(ISERROR(TTEST(Calculations!BP111:BY111,Calculations!BZ111:CI111,2,2)),"N/A",TTEST(Calculations!BP111:BY111,Calculations!BZ111:CI111,2,2)))</f>
        <v>N/A</v>
      </c>
      <c r="J110" s="84" t="e">
        <f t="shared" si="11"/>
        <v>#DIV/0!</v>
      </c>
      <c r="K110" s="89" t="str">
        <f>IF(AND('Test Sample Data'!N110&gt;=35,'Control Sample Data'!N110&gt;=35),"Type 3",IF(AND('Test Sample Data'!N110&gt;=30,'Control Sample Data'!N110&gt;=30,OR(I110&gt;=0.05,I110="N/A")),"Type 2",IF(OR(AND('Test Sample Data'!N110&gt;=30,'Control Sample Data'!N110&lt;=30),AND('Test Sample Data'!N110&lt;=30,'Control Sample Data'!N110&gt;=30)),"Type 1","OKAY")))</f>
        <v>OKAY</v>
      </c>
    </row>
    <row r="111" spans="1:11" ht="12.75">
      <c r="A111" s="92"/>
      <c r="B111" s="91" t="str">
        <f>'Gene Table'!D111</f>
        <v>MIMAT0000063</v>
      </c>
      <c r="C111" s="83" t="s">
        <v>57</v>
      </c>
      <c r="D111" s="84" t="e">
        <f>Calculations!BN112</f>
        <v>#DIV/0!</v>
      </c>
      <c r="E111" s="84" t="e">
        <f>Calculations!BO112</f>
        <v>#DIV/0!</v>
      </c>
      <c r="F111" s="85" t="e">
        <f t="shared" si="8"/>
        <v>#DIV/0!</v>
      </c>
      <c r="G111" s="85" t="e">
        <f t="shared" si="9"/>
        <v>#DIV/0!</v>
      </c>
      <c r="H111" s="84" t="e">
        <f t="shared" si="10"/>
        <v>#DIV/0!</v>
      </c>
      <c r="I111" s="88" t="str">
        <f>IF(OR(COUNT(Calculations!BP112:BY112)&lt;3,COUNT(Calculations!BZ112:CI112)&lt;3),"N/A",IF(ISERROR(TTEST(Calculations!BP112:BY112,Calculations!BZ112:CI112,2,2)),"N/A",TTEST(Calculations!BP112:BY112,Calculations!BZ112:CI112,2,2)))</f>
        <v>N/A</v>
      </c>
      <c r="J111" s="84" t="e">
        <f t="shared" si="11"/>
        <v>#DIV/0!</v>
      </c>
      <c r="K111" s="89" t="str">
        <f>IF(AND('Test Sample Data'!N111&gt;=35,'Control Sample Data'!N111&gt;=35),"Type 3",IF(AND('Test Sample Data'!N111&gt;=30,'Control Sample Data'!N111&gt;=30,OR(I111&gt;=0.05,I111="N/A")),"Type 2",IF(OR(AND('Test Sample Data'!N111&gt;=30,'Control Sample Data'!N111&lt;=30),AND('Test Sample Data'!N111&lt;=30,'Control Sample Data'!N111&gt;=30)),"Type 1","OKAY")))</f>
        <v>OKAY</v>
      </c>
    </row>
    <row r="112" spans="1:11" ht="12.75">
      <c r="A112" s="92"/>
      <c r="B112" s="91" t="str">
        <f>'Gene Table'!D112</f>
        <v>MIMAT0000226</v>
      </c>
      <c r="C112" s="83" t="s">
        <v>61</v>
      </c>
      <c r="D112" s="84" t="e">
        <f>Calculations!BN113</f>
        <v>#DIV/0!</v>
      </c>
      <c r="E112" s="84" t="e">
        <f>Calculations!BO113</f>
        <v>#DIV/0!</v>
      </c>
      <c r="F112" s="85" t="e">
        <f t="shared" si="8"/>
        <v>#DIV/0!</v>
      </c>
      <c r="G112" s="85" t="e">
        <f t="shared" si="9"/>
        <v>#DIV/0!</v>
      </c>
      <c r="H112" s="84" t="e">
        <f t="shared" si="10"/>
        <v>#DIV/0!</v>
      </c>
      <c r="I112" s="88" t="str">
        <f>IF(OR(COUNT(Calculations!BP113:BY113)&lt;3,COUNT(Calculations!BZ113:CI113)&lt;3),"N/A",IF(ISERROR(TTEST(Calculations!BP113:BY113,Calculations!BZ113:CI113,2,2)),"N/A",TTEST(Calculations!BP113:BY113,Calculations!BZ113:CI113,2,2)))</f>
        <v>N/A</v>
      </c>
      <c r="J112" s="84" t="e">
        <f t="shared" si="11"/>
        <v>#DIV/0!</v>
      </c>
      <c r="K112" s="89" t="str">
        <f>IF(AND('Test Sample Data'!N112&gt;=35,'Control Sample Data'!N112&gt;=35),"Type 3",IF(AND('Test Sample Data'!N112&gt;=30,'Control Sample Data'!N112&gt;=30,OR(I112&gt;=0.05,I112="N/A")),"Type 2",IF(OR(AND('Test Sample Data'!N112&gt;=30,'Control Sample Data'!N112&lt;=30),AND('Test Sample Data'!N112&lt;=30,'Control Sample Data'!N112&gt;=30)),"Type 1","OKAY")))</f>
        <v>OKAY</v>
      </c>
    </row>
    <row r="113" spans="1:11" ht="12.75">
      <c r="A113" s="92"/>
      <c r="B113" s="91" t="str">
        <f>'Gene Table'!D113</f>
        <v>MIMAT0000103</v>
      </c>
      <c r="C113" s="83" t="s">
        <v>65</v>
      </c>
      <c r="D113" s="84" t="e">
        <f>Calculations!BN114</f>
        <v>#DIV/0!</v>
      </c>
      <c r="E113" s="84" t="e">
        <f>Calculations!BO114</f>
        <v>#DIV/0!</v>
      </c>
      <c r="F113" s="85" t="e">
        <f t="shared" si="8"/>
        <v>#DIV/0!</v>
      </c>
      <c r="G113" s="85" t="e">
        <f t="shared" si="9"/>
        <v>#DIV/0!</v>
      </c>
      <c r="H113" s="84" t="e">
        <f t="shared" si="10"/>
        <v>#DIV/0!</v>
      </c>
      <c r="I113" s="88" t="str">
        <f>IF(OR(COUNT(Calculations!BP114:BY114)&lt;3,COUNT(Calculations!BZ114:CI114)&lt;3),"N/A",IF(ISERROR(TTEST(Calculations!BP114:BY114,Calculations!BZ114:CI114,2,2)),"N/A",TTEST(Calculations!BP114:BY114,Calculations!BZ114:CI114,2,2)))</f>
        <v>N/A</v>
      </c>
      <c r="J113" s="84" t="e">
        <f t="shared" si="11"/>
        <v>#DIV/0!</v>
      </c>
      <c r="K113" s="89" t="str">
        <f>IF(AND('Test Sample Data'!N113&gt;=35,'Control Sample Data'!N113&gt;=35),"Type 3",IF(AND('Test Sample Data'!N113&gt;=30,'Control Sample Data'!N113&gt;=30,OR(I113&gt;=0.05,I113="N/A")),"Type 2",IF(OR(AND('Test Sample Data'!N113&gt;=30,'Control Sample Data'!N113&lt;=30),AND('Test Sample Data'!N113&lt;=30,'Control Sample Data'!N113&gt;=30)),"Type 1","OKAY")))</f>
        <v>OKAY</v>
      </c>
    </row>
    <row r="114" spans="1:11" ht="12.75">
      <c r="A114" s="92"/>
      <c r="B114" s="91" t="str">
        <f>'Gene Table'!D114</f>
        <v>MIMAT0000258</v>
      </c>
      <c r="C114" s="83" t="s">
        <v>69</v>
      </c>
      <c r="D114" s="84" t="e">
        <f>Calculations!BN115</f>
        <v>#DIV/0!</v>
      </c>
      <c r="E114" s="84" t="e">
        <f>Calculations!BO115</f>
        <v>#DIV/0!</v>
      </c>
      <c r="F114" s="85" t="e">
        <f t="shared" si="8"/>
        <v>#DIV/0!</v>
      </c>
      <c r="G114" s="85" t="e">
        <f t="shared" si="9"/>
        <v>#DIV/0!</v>
      </c>
      <c r="H114" s="84" t="e">
        <f t="shared" si="10"/>
        <v>#DIV/0!</v>
      </c>
      <c r="I114" s="88" t="str">
        <f>IF(OR(COUNT(Calculations!BP115:BY115)&lt;3,COUNT(Calculations!BZ115:CI115)&lt;3),"N/A",IF(ISERROR(TTEST(Calculations!BP115:BY115,Calculations!BZ115:CI115,2,2)),"N/A",TTEST(Calculations!BP115:BY115,Calculations!BZ115:CI115,2,2)))</f>
        <v>N/A</v>
      </c>
      <c r="J114" s="84" t="e">
        <f t="shared" si="11"/>
        <v>#DIV/0!</v>
      </c>
      <c r="K114" s="89" t="str">
        <f>IF(AND('Test Sample Data'!N114&gt;=35,'Control Sample Data'!N114&gt;=35),"Type 3",IF(AND('Test Sample Data'!N114&gt;=30,'Control Sample Data'!N114&gt;=30,OR(I114&gt;=0.05,I114="N/A")),"Type 2",IF(OR(AND('Test Sample Data'!N114&gt;=30,'Control Sample Data'!N114&lt;=30),AND('Test Sample Data'!N114&lt;=30,'Control Sample Data'!N114&gt;=30)),"Type 1","OKAY")))</f>
        <v>OKAY</v>
      </c>
    </row>
    <row r="115" spans="1:11" ht="12.75">
      <c r="A115" s="92"/>
      <c r="B115" s="91" t="str">
        <f>'Gene Table'!D115</f>
        <v>MIMAT0000070</v>
      </c>
      <c r="C115" s="83" t="s">
        <v>73</v>
      </c>
      <c r="D115" s="84" t="e">
        <f>Calculations!BN116</f>
        <v>#DIV/0!</v>
      </c>
      <c r="E115" s="84" t="e">
        <f>Calculations!BO116</f>
        <v>#DIV/0!</v>
      </c>
      <c r="F115" s="85" t="e">
        <f t="shared" si="8"/>
        <v>#DIV/0!</v>
      </c>
      <c r="G115" s="85" t="e">
        <f t="shared" si="9"/>
        <v>#DIV/0!</v>
      </c>
      <c r="H115" s="84" t="e">
        <f t="shared" si="10"/>
        <v>#DIV/0!</v>
      </c>
      <c r="I115" s="88" t="str">
        <f>IF(OR(COUNT(Calculations!BP116:BY116)&lt;3,COUNT(Calculations!BZ116:CI116)&lt;3),"N/A",IF(ISERROR(TTEST(Calculations!BP116:BY116,Calculations!BZ116:CI116,2,2)),"N/A",TTEST(Calculations!BP116:BY116,Calculations!BZ116:CI116,2,2)))</f>
        <v>N/A</v>
      </c>
      <c r="J115" s="84" t="e">
        <f t="shared" si="11"/>
        <v>#DIV/0!</v>
      </c>
      <c r="K115" s="89" t="str">
        <f>IF(AND('Test Sample Data'!N115&gt;=35,'Control Sample Data'!N115&gt;=35),"Type 3",IF(AND('Test Sample Data'!N115&gt;=30,'Control Sample Data'!N115&gt;=30,OR(I115&gt;=0.05,I115="N/A")),"Type 2",IF(OR(AND('Test Sample Data'!N115&gt;=30,'Control Sample Data'!N115&lt;=30),AND('Test Sample Data'!N115&lt;=30,'Control Sample Data'!N115&gt;=30)),"Type 1","OKAY")))</f>
        <v>OKAY</v>
      </c>
    </row>
    <row r="116" spans="1:11" ht="12.75">
      <c r="A116" s="92"/>
      <c r="B116" s="91" t="str">
        <f>'Gene Table'!D116</f>
        <v>MIMAT0000086</v>
      </c>
      <c r="C116" s="83" t="s">
        <v>77</v>
      </c>
      <c r="D116" s="84" t="e">
        <f>Calculations!BN117</f>
        <v>#DIV/0!</v>
      </c>
      <c r="E116" s="84" t="e">
        <f>Calculations!BO117</f>
        <v>#DIV/0!</v>
      </c>
      <c r="F116" s="85" t="e">
        <f t="shared" si="8"/>
        <v>#DIV/0!</v>
      </c>
      <c r="G116" s="85" t="e">
        <f t="shared" si="9"/>
        <v>#DIV/0!</v>
      </c>
      <c r="H116" s="84" t="e">
        <f t="shared" si="10"/>
        <v>#DIV/0!</v>
      </c>
      <c r="I116" s="88" t="str">
        <f>IF(OR(COUNT(Calculations!BP117:BY117)&lt;3,COUNT(Calculations!BZ117:CI117)&lt;3),"N/A",IF(ISERROR(TTEST(Calculations!BP117:BY117,Calculations!BZ117:CI117,2,2)),"N/A",TTEST(Calculations!BP117:BY117,Calculations!BZ117:CI117,2,2)))</f>
        <v>N/A</v>
      </c>
      <c r="J116" s="84" t="e">
        <f t="shared" si="11"/>
        <v>#DIV/0!</v>
      </c>
      <c r="K116" s="89" t="str">
        <f>IF(AND('Test Sample Data'!N116&gt;=35,'Control Sample Data'!N116&gt;=35),"Type 3",IF(AND('Test Sample Data'!N116&gt;=30,'Control Sample Data'!N116&gt;=30,OR(I116&gt;=0.05,I116="N/A")),"Type 2",IF(OR(AND('Test Sample Data'!N116&gt;=30,'Control Sample Data'!N116&lt;=30),AND('Test Sample Data'!N116&lt;=30,'Control Sample Data'!N116&gt;=30)),"Type 1","OKAY")))</f>
        <v>OKAY</v>
      </c>
    </row>
    <row r="117" spans="1:11" ht="12.75">
      <c r="A117" s="92"/>
      <c r="B117" s="91" t="str">
        <f>'Gene Table'!D117</f>
        <v>MIMAT0000681</v>
      </c>
      <c r="C117" s="83" t="s">
        <v>81</v>
      </c>
      <c r="D117" s="84" t="e">
        <f>Calculations!BN118</f>
        <v>#DIV/0!</v>
      </c>
      <c r="E117" s="84" t="e">
        <f>Calculations!BO118</f>
        <v>#DIV/0!</v>
      </c>
      <c r="F117" s="85" t="e">
        <f t="shared" si="8"/>
        <v>#DIV/0!</v>
      </c>
      <c r="G117" s="85" t="e">
        <f t="shared" si="9"/>
        <v>#DIV/0!</v>
      </c>
      <c r="H117" s="84" t="e">
        <f t="shared" si="10"/>
        <v>#DIV/0!</v>
      </c>
      <c r="I117" s="88" t="str">
        <f>IF(OR(COUNT(Calculations!BP118:BY118)&lt;3,COUNT(Calculations!BZ118:CI118)&lt;3),"N/A",IF(ISERROR(TTEST(Calculations!BP118:BY118,Calculations!BZ118:CI118,2,2)),"N/A",TTEST(Calculations!BP118:BY118,Calculations!BZ118:CI118,2,2)))</f>
        <v>N/A</v>
      </c>
      <c r="J117" s="84" t="e">
        <f t="shared" si="11"/>
        <v>#DIV/0!</v>
      </c>
      <c r="K117" s="89" t="str">
        <f>IF(AND('Test Sample Data'!N117&gt;=35,'Control Sample Data'!N117&gt;=35),"Type 3",IF(AND('Test Sample Data'!N117&gt;=30,'Control Sample Data'!N117&gt;=30,OR(I117&gt;=0.05,I117="N/A")),"Type 2",IF(OR(AND('Test Sample Data'!N117&gt;=30,'Control Sample Data'!N117&lt;=30),AND('Test Sample Data'!N117&lt;=30,'Control Sample Data'!N117&gt;=30)),"Type 1","OKAY")))</f>
        <v>OKAY</v>
      </c>
    </row>
    <row r="118" spans="1:11" ht="12.75">
      <c r="A118" s="92"/>
      <c r="B118" s="91" t="str">
        <f>'Gene Table'!D118</f>
        <v>MIMAT0001080</v>
      </c>
      <c r="C118" s="83" t="s">
        <v>85</v>
      </c>
      <c r="D118" s="84" t="e">
        <f>Calculations!BN119</f>
        <v>#DIV/0!</v>
      </c>
      <c r="E118" s="84" t="e">
        <f>Calculations!BO119</f>
        <v>#DIV/0!</v>
      </c>
      <c r="F118" s="85" t="e">
        <f t="shared" si="8"/>
        <v>#DIV/0!</v>
      </c>
      <c r="G118" s="85" t="e">
        <f t="shared" si="9"/>
        <v>#DIV/0!</v>
      </c>
      <c r="H118" s="84" t="e">
        <f t="shared" si="10"/>
        <v>#DIV/0!</v>
      </c>
      <c r="I118" s="88" t="str">
        <f>IF(OR(COUNT(Calculations!BP119:BY119)&lt;3,COUNT(Calculations!BZ119:CI119)&lt;3),"N/A",IF(ISERROR(TTEST(Calculations!BP119:BY119,Calculations!BZ119:CI119,2,2)),"N/A",TTEST(Calculations!BP119:BY119,Calculations!BZ119:CI119,2,2)))</f>
        <v>N/A</v>
      </c>
      <c r="J118" s="84" t="e">
        <f t="shared" si="11"/>
        <v>#DIV/0!</v>
      </c>
      <c r="K118" s="89" t="str">
        <f>IF(AND('Test Sample Data'!N118&gt;=35,'Control Sample Data'!N118&gt;=35),"Type 3",IF(AND('Test Sample Data'!N118&gt;=30,'Control Sample Data'!N118&gt;=30,OR(I118&gt;=0.05,I118="N/A")),"Type 2",IF(OR(AND('Test Sample Data'!N118&gt;=30,'Control Sample Data'!N118&lt;=30),AND('Test Sample Data'!N118&lt;=30,'Control Sample Data'!N118&gt;=30)),"Type 1","OKAY")))</f>
        <v>OKAY</v>
      </c>
    </row>
    <row r="119" spans="1:11" ht="12.75">
      <c r="A119" s="92"/>
      <c r="B119" s="91" t="str">
        <f>'Gene Table'!D119</f>
        <v>MIMAT0000419</v>
      </c>
      <c r="C119" s="83" t="s">
        <v>89</v>
      </c>
      <c r="D119" s="84" t="e">
        <f>Calculations!BN120</f>
        <v>#DIV/0!</v>
      </c>
      <c r="E119" s="84" t="e">
        <f>Calculations!BO120</f>
        <v>#DIV/0!</v>
      </c>
      <c r="F119" s="85" t="e">
        <f t="shared" si="8"/>
        <v>#DIV/0!</v>
      </c>
      <c r="G119" s="85" t="e">
        <f t="shared" si="9"/>
        <v>#DIV/0!</v>
      </c>
      <c r="H119" s="84" t="e">
        <f t="shared" si="10"/>
        <v>#DIV/0!</v>
      </c>
      <c r="I119" s="88" t="str">
        <f>IF(OR(COUNT(Calculations!BP120:BY120)&lt;3,COUNT(Calculations!BZ120:CI120)&lt;3),"N/A",IF(ISERROR(TTEST(Calculations!BP120:BY120,Calculations!BZ120:CI120,2,2)),"N/A",TTEST(Calculations!BP120:BY120,Calculations!BZ120:CI120,2,2)))</f>
        <v>N/A</v>
      </c>
      <c r="J119" s="84" t="e">
        <f t="shared" si="11"/>
        <v>#DIV/0!</v>
      </c>
      <c r="K119" s="89" t="str">
        <f>IF(AND('Test Sample Data'!N119&gt;=35,'Control Sample Data'!N119&gt;=35),"Type 3",IF(AND('Test Sample Data'!N119&gt;=30,'Control Sample Data'!N119&gt;=30,OR(I119&gt;=0.05,I119="N/A")),"Type 2",IF(OR(AND('Test Sample Data'!N119&gt;=30,'Control Sample Data'!N119&lt;=30),AND('Test Sample Data'!N119&lt;=30,'Control Sample Data'!N119&gt;=30)),"Type 1","OKAY")))</f>
        <v>OKAY</v>
      </c>
    </row>
    <row r="120" spans="1:11" ht="12.75">
      <c r="A120" s="92"/>
      <c r="B120" s="91" t="str">
        <f>'Gene Table'!D120</f>
        <v>MIMAT0000073</v>
      </c>
      <c r="C120" s="83" t="s">
        <v>93</v>
      </c>
      <c r="D120" s="84" t="e">
        <f>Calculations!BN121</f>
        <v>#DIV/0!</v>
      </c>
      <c r="E120" s="84" t="e">
        <f>Calculations!BO121</f>
        <v>#DIV/0!</v>
      </c>
      <c r="F120" s="85" t="e">
        <f t="shared" si="8"/>
        <v>#DIV/0!</v>
      </c>
      <c r="G120" s="85" t="e">
        <f t="shared" si="9"/>
        <v>#DIV/0!</v>
      </c>
      <c r="H120" s="84" t="e">
        <f t="shared" si="10"/>
        <v>#DIV/0!</v>
      </c>
      <c r="I120" s="88" t="str">
        <f>IF(OR(COUNT(Calculations!BP121:BY121)&lt;3,COUNT(Calculations!BZ121:CI121)&lt;3),"N/A",IF(ISERROR(TTEST(Calculations!BP121:BY121,Calculations!BZ121:CI121,2,2)),"N/A",TTEST(Calculations!BP121:BY121,Calculations!BZ121:CI121,2,2)))</f>
        <v>N/A</v>
      </c>
      <c r="J120" s="84" t="e">
        <f t="shared" si="11"/>
        <v>#DIV/0!</v>
      </c>
      <c r="K120" s="89" t="str">
        <f>IF(AND('Test Sample Data'!N120&gt;=35,'Control Sample Data'!N120&gt;=35),"Type 3",IF(AND('Test Sample Data'!N120&gt;=30,'Control Sample Data'!N120&gt;=30,OR(I120&gt;=0.05,I120="N/A")),"Type 2",IF(OR(AND('Test Sample Data'!N120&gt;=30,'Control Sample Data'!N120&lt;=30),AND('Test Sample Data'!N120&lt;=30,'Control Sample Data'!N120&gt;=30)),"Type 1","OKAY")))</f>
        <v>OKAY</v>
      </c>
    </row>
    <row r="121" spans="1:11" ht="12.75">
      <c r="A121" s="92"/>
      <c r="B121" s="91" t="str">
        <f>'Gene Table'!D121</f>
        <v>MIMAT0000084</v>
      </c>
      <c r="C121" s="83" t="s">
        <v>97</v>
      </c>
      <c r="D121" s="84" t="e">
        <f>Calculations!BN122</f>
        <v>#DIV/0!</v>
      </c>
      <c r="E121" s="84" t="e">
        <f>Calculations!BO122</f>
        <v>#DIV/0!</v>
      </c>
      <c r="F121" s="85" t="e">
        <f t="shared" si="8"/>
        <v>#DIV/0!</v>
      </c>
      <c r="G121" s="85" t="e">
        <f t="shared" si="9"/>
        <v>#DIV/0!</v>
      </c>
      <c r="H121" s="84" t="e">
        <f t="shared" si="10"/>
        <v>#DIV/0!</v>
      </c>
      <c r="I121" s="88" t="str">
        <f>IF(OR(COUNT(Calculations!BP122:BY122)&lt;3,COUNT(Calculations!BZ122:CI122)&lt;3),"N/A",IF(ISERROR(TTEST(Calculations!BP122:BY122,Calculations!BZ122:CI122,2,2)),"N/A",TTEST(Calculations!BP122:BY122,Calculations!BZ122:CI122,2,2)))</f>
        <v>N/A</v>
      </c>
      <c r="J121" s="84" t="e">
        <f t="shared" si="11"/>
        <v>#DIV/0!</v>
      </c>
      <c r="K121" s="89" t="str">
        <f>IF(AND('Test Sample Data'!N121&gt;=35,'Control Sample Data'!N121&gt;=35),"Type 3",IF(AND('Test Sample Data'!N121&gt;=30,'Control Sample Data'!N121&gt;=30,OR(I121&gt;=0.05,I121="N/A")),"Type 2",IF(OR(AND('Test Sample Data'!N121&gt;=30,'Control Sample Data'!N121&lt;=30),AND('Test Sample Data'!N121&lt;=30,'Control Sample Data'!N121&gt;=30)),"Type 1","OKAY")))</f>
        <v>OKAY</v>
      </c>
    </row>
    <row r="122" spans="1:11" ht="12.75">
      <c r="A122" s="92"/>
      <c r="B122" s="91" t="str">
        <f>'Gene Table'!D122</f>
        <v>MIMAT0000256</v>
      </c>
      <c r="C122" s="83" t="s">
        <v>101</v>
      </c>
      <c r="D122" s="84" t="e">
        <f>Calculations!BN123</f>
        <v>#DIV/0!</v>
      </c>
      <c r="E122" s="84" t="e">
        <f>Calculations!BO123</f>
        <v>#DIV/0!</v>
      </c>
      <c r="F122" s="85" t="e">
        <f t="shared" si="8"/>
        <v>#DIV/0!</v>
      </c>
      <c r="G122" s="85" t="e">
        <f t="shared" si="9"/>
        <v>#DIV/0!</v>
      </c>
      <c r="H122" s="84" t="e">
        <f t="shared" si="10"/>
        <v>#DIV/0!</v>
      </c>
      <c r="I122" s="88" t="str">
        <f>IF(OR(COUNT(Calculations!BP123:BY123)&lt;3,COUNT(Calculations!BZ123:CI123)&lt;3),"N/A",IF(ISERROR(TTEST(Calculations!BP123:BY123,Calculations!BZ123:CI123,2,2)),"N/A",TTEST(Calculations!BP123:BY123,Calculations!BZ123:CI123,2,2)))</f>
        <v>N/A</v>
      </c>
      <c r="J122" s="84" t="e">
        <f t="shared" si="11"/>
        <v>#DIV/0!</v>
      </c>
      <c r="K122" s="89" t="str">
        <f>IF(AND('Test Sample Data'!N122&gt;=35,'Control Sample Data'!N122&gt;=35),"Type 3",IF(AND('Test Sample Data'!N122&gt;=30,'Control Sample Data'!N122&gt;=30,OR(I122&gt;=0.05,I122="N/A")),"Type 2",IF(OR(AND('Test Sample Data'!N122&gt;=30,'Control Sample Data'!N122&lt;=30),AND('Test Sample Data'!N122&lt;=30,'Control Sample Data'!N122&gt;=30)),"Type 1","OKAY")))</f>
        <v>OKAY</v>
      </c>
    </row>
    <row r="123" spans="1:11" ht="12.75">
      <c r="A123" s="92"/>
      <c r="B123" s="91" t="str">
        <f>'Gene Table'!D123</f>
        <v>MIMAT0000101</v>
      </c>
      <c r="C123" s="83" t="s">
        <v>105</v>
      </c>
      <c r="D123" s="84" t="e">
        <f>Calculations!BN124</f>
        <v>#DIV/0!</v>
      </c>
      <c r="E123" s="84" t="e">
        <f>Calculations!BO124</f>
        <v>#DIV/0!</v>
      </c>
      <c r="F123" s="85" t="e">
        <f t="shared" si="8"/>
        <v>#DIV/0!</v>
      </c>
      <c r="G123" s="85" t="e">
        <f t="shared" si="9"/>
        <v>#DIV/0!</v>
      </c>
      <c r="H123" s="84" t="e">
        <f t="shared" si="10"/>
        <v>#DIV/0!</v>
      </c>
      <c r="I123" s="88" t="str">
        <f>IF(OR(COUNT(Calculations!BP124:BY124)&lt;3,COUNT(Calculations!BZ124:CI124)&lt;3),"N/A",IF(ISERROR(TTEST(Calculations!BP124:BY124,Calculations!BZ124:CI124,2,2)),"N/A",TTEST(Calculations!BP124:BY124,Calculations!BZ124:CI124,2,2)))</f>
        <v>N/A</v>
      </c>
      <c r="J123" s="84" t="e">
        <f t="shared" si="11"/>
        <v>#DIV/0!</v>
      </c>
      <c r="K123" s="89" t="str">
        <f>IF(AND('Test Sample Data'!N123&gt;=35,'Control Sample Data'!N123&gt;=35),"Type 3",IF(AND('Test Sample Data'!N123&gt;=30,'Control Sample Data'!N123&gt;=30,OR(I123&gt;=0.05,I123="N/A")),"Type 2",IF(OR(AND('Test Sample Data'!N123&gt;=30,'Control Sample Data'!N123&lt;=30),AND('Test Sample Data'!N123&lt;=30,'Control Sample Data'!N123&gt;=30)),"Type 1","OKAY")))</f>
        <v>OKAY</v>
      </c>
    </row>
    <row r="124" spans="1:11" ht="12.75">
      <c r="A124" s="92"/>
      <c r="B124" s="91" t="str">
        <f>'Gene Table'!D124</f>
        <v>MIMAT0000104</v>
      </c>
      <c r="C124" s="83" t="s">
        <v>109</v>
      </c>
      <c r="D124" s="84" t="e">
        <f>Calculations!BN125</f>
        <v>#DIV/0!</v>
      </c>
      <c r="E124" s="84" t="e">
        <f>Calculations!BO125</f>
        <v>#DIV/0!</v>
      </c>
      <c r="F124" s="85" t="e">
        <f t="shared" si="8"/>
        <v>#DIV/0!</v>
      </c>
      <c r="G124" s="85" t="e">
        <f t="shared" si="9"/>
        <v>#DIV/0!</v>
      </c>
      <c r="H124" s="84" t="e">
        <f t="shared" si="10"/>
        <v>#DIV/0!</v>
      </c>
      <c r="I124" s="88" t="str">
        <f>IF(OR(COUNT(Calculations!BP125:BY125)&lt;3,COUNT(Calculations!BZ125:CI125)&lt;3),"N/A",IF(ISERROR(TTEST(Calculations!BP125:BY125,Calculations!BZ125:CI125,2,2)),"N/A",TTEST(Calculations!BP125:BY125,Calculations!BZ125:CI125,2,2)))</f>
        <v>N/A</v>
      </c>
      <c r="J124" s="84" t="e">
        <f t="shared" si="11"/>
        <v>#DIV/0!</v>
      </c>
      <c r="K124" s="89" t="str">
        <f>IF(AND('Test Sample Data'!N124&gt;=35,'Control Sample Data'!N124&gt;=35),"Type 3",IF(AND('Test Sample Data'!N124&gt;=30,'Control Sample Data'!N124&gt;=30,OR(I124&gt;=0.05,I124="N/A")),"Type 2",IF(OR(AND('Test Sample Data'!N124&gt;=30,'Control Sample Data'!N124&lt;=30),AND('Test Sample Data'!N124&lt;=30,'Control Sample Data'!N124&gt;=30)),"Type 1","OKAY")))</f>
        <v>OKAY</v>
      </c>
    </row>
    <row r="125" spans="1:11" ht="12.75">
      <c r="A125" s="92"/>
      <c r="B125" s="91" t="str">
        <f>'Gene Table'!D125</f>
        <v>MIMAT0000074</v>
      </c>
      <c r="C125" s="83" t="s">
        <v>113</v>
      </c>
      <c r="D125" s="84" t="e">
        <f>Calculations!BN126</f>
        <v>#DIV/0!</v>
      </c>
      <c r="E125" s="84" t="e">
        <f>Calculations!BO126</f>
        <v>#DIV/0!</v>
      </c>
      <c r="F125" s="85" t="e">
        <f t="shared" si="8"/>
        <v>#DIV/0!</v>
      </c>
      <c r="G125" s="85" t="e">
        <f t="shared" si="9"/>
        <v>#DIV/0!</v>
      </c>
      <c r="H125" s="84" t="e">
        <f t="shared" si="10"/>
        <v>#DIV/0!</v>
      </c>
      <c r="I125" s="88" t="str">
        <f>IF(OR(COUNT(Calculations!BP126:BY126)&lt;3,COUNT(Calculations!BZ126:CI126)&lt;3),"N/A",IF(ISERROR(TTEST(Calculations!BP126:BY126,Calculations!BZ126:CI126,2,2)),"N/A",TTEST(Calculations!BP126:BY126,Calculations!BZ126:CI126,2,2)))</f>
        <v>N/A</v>
      </c>
      <c r="J125" s="84" t="e">
        <f t="shared" si="11"/>
        <v>#DIV/0!</v>
      </c>
      <c r="K125" s="89" t="str">
        <f>IF(AND('Test Sample Data'!N125&gt;=35,'Control Sample Data'!N125&gt;=35),"Type 3",IF(AND('Test Sample Data'!N125&gt;=30,'Control Sample Data'!N125&gt;=30,OR(I125&gt;=0.05,I125="N/A")),"Type 2",IF(OR(AND('Test Sample Data'!N125&gt;=30,'Control Sample Data'!N125&lt;=30),AND('Test Sample Data'!N125&lt;=30,'Control Sample Data'!N125&gt;=30)),"Type 1","OKAY")))</f>
        <v>OKAY</v>
      </c>
    </row>
    <row r="126" spans="1:11" ht="12.75">
      <c r="A126" s="92"/>
      <c r="B126" s="91" t="str">
        <f>'Gene Table'!D126</f>
        <v>MIMAT0000257</v>
      </c>
      <c r="C126" s="83" t="s">
        <v>117</v>
      </c>
      <c r="D126" s="84" t="e">
        <f>Calculations!BN127</f>
        <v>#DIV/0!</v>
      </c>
      <c r="E126" s="84" t="e">
        <f>Calculations!BO127</f>
        <v>#DIV/0!</v>
      </c>
      <c r="F126" s="85" t="e">
        <f t="shared" si="8"/>
        <v>#DIV/0!</v>
      </c>
      <c r="G126" s="85" t="e">
        <f t="shared" si="9"/>
        <v>#DIV/0!</v>
      </c>
      <c r="H126" s="84" t="e">
        <f t="shared" si="10"/>
        <v>#DIV/0!</v>
      </c>
      <c r="I126" s="88" t="str">
        <f>IF(OR(COUNT(Calculations!BP127:BY127)&lt;3,COUNT(Calculations!BZ127:CI127)&lt;3),"N/A",IF(ISERROR(TTEST(Calculations!BP127:BY127,Calculations!BZ127:CI127,2,2)),"N/A",TTEST(Calculations!BP127:BY127,Calculations!BZ127:CI127,2,2)))</f>
        <v>N/A</v>
      </c>
      <c r="J126" s="84" t="e">
        <f t="shared" si="11"/>
        <v>#DIV/0!</v>
      </c>
      <c r="K126" s="89" t="str">
        <f>IF(AND('Test Sample Data'!N126&gt;=35,'Control Sample Data'!N126&gt;=35),"Type 3",IF(AND('Test Sample Data'!N126&gt;=30,'Control Sample Data'!N126&gt;=30,OR(I126&gt;=0.05,I126="N/A")),"Type 2",IF(OR(AND('Test Sample Data'!N126&gt;=30,'Control Sample Data'!N126&lt;=30),AND('Test Sample Data'!N126&lt;=30,'Control Sample Data'!N126&gt;=30)),"Type 1","OKAY")))</f>
        <v>OKAY</v>
      </c>
    </row>
    <row r="127" spans="1:11" ht="12.75">
      <c r="A127" s="92"/>
      <c r="B127" s="91" t="str">
        <f>'Gene Table'!D127</f>
        <v>MIMAT0000078</v>
      </c>
      <c r="C127" s="83" t="s">
        <v>121</v>
      </c>
      <c r="D127" s="84" t="e">
        <f>Calculations!BN128</f>
        <v>#DIV/0!</v>
      </c>
      <c r="E127" s="84" t="e">
        <f>Calculations!BO128</f>
        <v>#DIV/0!</v>
      </c>
      <c r="F127" s="85" t="e">
        <f t="shared" si="8"/>
        <v>#DIV/0!</v>
      </c>
      <c r="G127" s="85" t="e">
        <f t="shared" si="9"/>
        <v>#DIV/0!</v>
      </c>
      <c r="H127" s="84" t="e">
        <f t="shared" si="10"/>
        <v>#DIV/0!</v>
      </c>
      <c r="I127" s="88" t="str">
        <f>IF(OR(COUNT(Calculations!BP128:BY128)&lt;3,COUNT(Calculations!BZ128:CI128)&lt;3),"N/A",IF(ISERROR(TTEST(Calculations!BP128:BY128,Calculations!BZ128:CI128,2,2)),"N/A",TTEST(Calculations!BP128:BY128,Calculations!BZ128:CI128,2,2)))</f>
        <v>N/A</v>
      </c>
      <c r="J127" s="84" t="e">
        <f t="shared" si="11"/>
        <v>#DIV/0!</v>
      </c>
      <c r="K127" s="89" t="str">
        <f>IF(AND('Test Sample Data'!N127&gt;=35,'Control Sample Data'!N127&gt;=35),"Type 3",IF(AND('Test Sample Data'!N127&gt;=30,'Control Sample Data'!N127&gt;=30,OR(I127&gt;=0.05,I127="N/A")),"Type 2",IF(OR(AND('Test Sample Data'!N127&gt;=30,'Control Sample Data'!N127&lt;=30),AND('Test Sample Data'!N127&lt;=30,'Control Sample Data'!N127&gt;=30)),"Type 1","OKAY")))</f>
        <v>OKAY</v>
      </c>
    </row>
    <row r="128" spans="1:11" ht="12.75">
      <c r="A128" s="92"/>
      <c r="B128" s="91" t="str">
        <f>'Gene Table'!D128</f>
        <v>MIMAT0000510</v>
      </c>
      <c r="C128" s="83" t="s">
        <v>125</v>
      </c>
      <c r="D128" s="84" t="e">
        <f>Calculations!BN129</f>
        <v>#DIV/0!</v>
      </c>
      <c r="E128" s="84" t="e">
        <f>Calculations!BO129</f>
        <v>#DIV/0!</v>
      </c>
      <c r="F128" s="85" t="e">
        <f t="shared" si="8"/>
        <v>#DIV/0!</v>
      </c>
      <c r="G128" s="85" t="e">
        <f t="shared" si="9"/>
        <v>#DIV/0!</v>
      </c>
      <c r="H128" s="84" t="e">
        <f t="shared" si="10"/>
        <v>#DIV/0!</v>
      </c>
      <c r="I128" s="88" t="str">
        <f>IF(OR(COUNT(Calculations!BP129:BY129)&lt;3,COUNT(Calculations!BZ129:CI129)&lt;3),"N/A",IF(ISERROR(TTEST(Calculations!BP129:BY129,Calculations!BZ129:CI129,2,2)),"N/A",TTEST(Calculations!BP129:BY129,Calculations!BZ129:CI129,2,2)))</f>
        <v>N/A</v>
      </c>
      <c r="J128" s="84" t="e">
        <f t="shared" si="11"/>
        <v>#DIV/0!</v>
      </c>
      <c r="K128" s="89" t="str">
        <f>IF(AND('Test Sample Data'!N128&gt;=35,'Control Sample Data'!N128&gt;=35),"Type 3",IF(AND('Test Sample Data'!N128&gt;=30,'Control Sample Data'!N128&gt;=30,OR(I128&gt;=0.05,I128="N/A")),"Type 2",IF(OR(AND('Test Sample Data'!N128&gt;=30,'Control Sample Data'!N128&lt;=30),AND('Test Sample Data'!N128&lt;=30,'Control Sample Data'!N128&gt;=30)),"Type 1","OKAY")))</f>
        <v>OKAY</v>
      </c>
    </row>
    <row r="129" spans="1:11" ht="12.75">
      <c r="A129" s="92"/>
      <c r="B129" s="91" t="str">
        <f>'Gene Table'!D129</f>
        <v>MIMAT0005792</v>
      </c>
      <c r="C129" s="83" t="s">
        <v>129</v>
      </c>
      <c r="D129" s="84" t="e">
        <f>Calculations!BN130</f>
        <v>#DIV/0!</v>
      </c>
      <c r="E129" s="84" t="e">
        <f>Calculations!BO130</f>
        <v>#DIV/0!</v>
      </c>
      <c r="F129" s="85" t="e">
        <f t="shared" si="8"/>
        <v>#DIV/0!</v>
      </c>
      <c r="G129" s="85" t="e">
        <f t="shared" si="9"/>
        <v>#DIV/0!</v>
      </c>
      <c r="H129" s="84" t="e">
        <f t="shared" si="10"/>
        <v>#DIV/0!</v>
      </c>
      <c r="I129" s="88" t="str">
        <f>IF(OR(COUNT(Calculations!BP130:BY130)&lt;3,COUNT(Calculations!BZ130:CI130)&lt;3),"N/A",IF(ISERROR(TTEST(Calculations!BP130:BY130,Calculations!BZ130:CI130,2,2)),"N/A",TTEST(Calculations!BP130:BY130,Calculations!BZ130:CI130,2,2)))</f>
        <v>N/A</v>
      </c>
      <c r="J129" s="84" t="e">
        <f t="shared" si="11"/>
        <v>#DIV/0!</v>
      </c>
      <c r="K129" s="89" t="str">
        <f>IF(AND('Test Sample Data'!N129&gt;=35,'Control Sample Data'!N129&gt;=35),"Type 3",IF(AND('Test Sample Data'!N129&gt;=30,'Control Sample Data'!N129&gt;=30,OR(I129&gt;=0.05,I129="N/A")),"Type 2",IF(OR(AND('Test Sample Data'!N129&gt;=30,'Control Sample Data'!N129&lt;=30),AND('Test Sample Data'!N129&lt;=30,'Control Sample Data'!N129&gt;=30)),"Type 1","OKAY")))</f>
        <v>OKAY</v>
      </c>
    </row>
    <row r="130" spans="1:11" ht="12.75">
      <c r="A130" s="92"/>
      <c r="B130" s="91" t="str">
        <f>'Gene Table'!D130</f>
        <v>MIMAT0004688</v>
      </c>
      <c r="C130" s="83" t="s">
        <v>133</v>
      </c>
      <c r="D130" s="84" t="e">
        <f>Calculations!BN131</f>
        <v>#DIV/0!</v>
      </c>
      <c r="E130" s="84" t="e">
        <f>Calculations!BO131</f>
        <v>#DIV/0!</v>
      </c>
      <c r="F130" s="85" t="e">
        <f t="shared" si="8"/>
        <v>#DIV/0!</v>
      </c>
      <c r="G130" s="85" t="e">
        <f t="shared" si="9"/>
        <v>#DIV/0!</v>
      </c>
      <c r="H130" s="84" t="e">
        <f t="shared" si="10"/>
        <v>#DIV/0!</v>
      </c>
      <c r="I130" s="88" t="str">
        <f>IF(OR(COUNT(Calculations!BP131:BY131)&lt;3,COUNT(Calculations!BZ131:CI131)&lt;3),"N/A",IF(ISERROR(TTEST(Calculations!BP131:BY131,Calculations!BZ131:CI131,2,2)),"N/A",TTEST(Calculations!BP131:BY131,Calculations!BZ131:CI131,2,2)))</f>
        <v>N/A</v>
      </c>
      <c r="J130" s="84" t="e">
        <f t="shared" si="11"/>
        <v>#DIV/0!</v>
      </c>
      <c r="K130" s="89" t="str">
        <f>IF(AND('Test Sample Data'!N130&gt;=35,'Control Sample Data'!N130&gt;=35),"Type 3",IF(AND('Test Sample Data'!N130&gt;=30,'Control Sample Data'!N130&gt;=30,OR(I130&gt;=0.05,I130="N/A")),"Type 2",IF(OR(AND('Test Sample Data'!N130&gt;=30,'Control Sample Data'!N130&lt;=30),AND('Test Sample Data'!N130&lt;=30,'Control Sample Data'!N130&gt;=30)),"Type 1","OKAY")))</f>
        <v>OKAY</v>
      </c>
    </row>
    <row r="131" spans="1:11" ht="12.75">
      <c r="A131" s="92"/>
      <c r="B131" s="91" t="str">
        <f>'Gene Table'!D131</f>
        <v>MIMAT0004559</v>
      </c>
      <c r="C131" s="83" t="s">
        <v>137</v>
      </c>
      <c r="D131" s="84" t="e">
        <f>Calculations!BN132</f>
        <v>#DIV/0!</v>
      </c>
      <c r="E131" s="84" t="e">
        <f>Calculations!BO132</f>
        <v>#DIV/0!</v>
      </c>
      <c r="F131" s="85" t="e">
        <f t="shared" si="8"/>
        <v>#DIV/0!</v>
      </c>
      <c r="G131" s="85" t="e">
        <f t="shared" si="9"/>
        <v>#DIV/0!</v>
      </c>
      <c r="H131" s="84" t="e">
        <f t="shared" si="10"/>
        <v>#DIV/0!</v>
      </c>
      <c r="I131" s="88" t="str">
        <f>IF(OR(COUNT(Calculations!BP132:BY132)&lt;3,COUNT(Calculations!BZ132:CI132)&lt;3),"N/A",IF(ISERROR(TTEST(Calculations!BP132:BY132,Calculations!BZ132:CI132,2,2)),"N/A",TTEST(Calculations!BP132:BY132,Calculations!BZ132:CI132,2,2)))</f>
        <v>N/A</v>
      </c>
      <c r="J131" s="84" t="e">
        <f t="shared" si="11"/>
        <v>#DIV/0!</v>
      </c>
      <c r="K131" s="89" t="str">
        <f>IF(AND('Test Sample Data'!N131&gt;=35,'Control Sample Data'!N131&gt;=35),"Type 3",IF(AND('Test Sample Data'!N131&gt;=30,'Control Sample Data'!N131&gt;=30,OR(I131&gt;=0.05,I131="N/A")),"Type 2",IF(OR(AND('Test Sample Data'!N131&gt;=30,'Control Sample Data'!N131&lt;=30),AND('Test Sample Data'!N131&lt;=30,'Control Sample Data'!N131&gt;=30)),"Type 1","OKAY")))</f>
        <v>OKAY</v>
      </c>
    </row>
    <row r="132" spans="1:11" ht="12.75">
      <c r="A132" s="92"/>
      <c r="B132" s="91" t="str">
        <f>'Gene Table'!D132</f>
        <v>MIMAT0004543</v>
      </c>
      <c r="C132" s="83" t="s">
        <v>141</v>
      </c>
      <c r="D132" s="84" t="e">
        <f>Calculations!BN133</f>
        <v>#DIV/0!</v>
      </c>
      <c r="E132" s="84" t="e">
        <f>Calculations!BO133</f>
        <v>#DIV/0!</v>
      </c>
      <c r="F132" s="85" t="e">
        <f t="shared" si="8"/>
        <v>#DIV/0!</v>
      </c>
      <c r="G132" s="85" t="e">
        <f t="shared" si="9"/>
        <v>#DIV/0!</v>
      </c>
      <c r="H132" s="84" t="e">
        <f t="shared" si="10"/>
        <v>#DIV/0!</v>
      </c>
      <c r="I132" s="88" t="str">
        <f>IF(OR(COUNT(Calculations!BP133:BY133)&lt;3,COUNT(Calculations!BZ133:CI133)&lt;3),"N/A",IF(ISERROR(TTEST(Calculations!BP133:BY133,Calculations!BZ133:CI133,2,2)),"N/A",TTEST(Calculations!BP133:BY133,Calculations!BZ133:CI133,2,2)))</f>
        <v>N/A</v>
      </c>
      <c r="J132" s="84" t="e">
        <f t="shared" si="11"/>
        <v>#DIV/0!</v>
      </c>
      <c r="K132" s="89" t="str">
        <f>IF(AND('Test Sample Data'!N132&gt;=35,'Control Sample Data'!N132&gt;=35),"Type 3",IF(AND('Test Sample Data'!N132&gt;=30,'Control Sample Data'!N132&gt;=30,OR(I132&gt;=0.05,I132="N/A")),"Type 2",IF(OR(AND('Test Sample Data'!N132&gt;=30,'Control Sample Data'!N132&lt;=30),AND('Test Sample Data'!N132&lt;=30,'Control Sample Data'!N132&gt;=30)),"Type 1","OKAY")))</f>
        <v>OKAY</v>
      </c>
    </row>
    <row r="133" spans="1:11" ht="12.75">
      <c r="A133" s="92"/>
      <c r="B133" s="91" t="str">
        <f>'Gene Table'!D133</f>
        <v>MIMAT0004558</v>
      </c>
      <c r="C133" s="83" t="s">
        <v>145</v>
      </c>
      <c r="D133" s="84" t="e">
        <f>Calculations!BN134</f>
        <v>#DIV/0!</v>
      </c>
      <c r="E133" s="84" t="e">
        <f>Calculations!BO134</f>
        <v>#DIV/0!</v>
      </c>
      <c r="F133" s="85" t="e">
        <f t="shared" si="8"/>
        <v>#DIV/0!</v>
      </c>
      <c r="G133" s="85" t="e">
        <f t="shared" si="9"/>
        <v>#DIV/0!</v>
      </c>
      <c r="H133" s="84" t="e">
        <f t="shared" si="10"/>
        <v>#DIV/0!</v>
      </c>
      <c r="I133" s="88" t="str">
        <f>IF(OR(COUNT(Calculations!BP134:BY134)&lt;3,COUNT(Calculations!BZ134:CI134)&lt;3),"N/A",IF(ISERROR(TTEST(Calculations!BP134:BY134,Calculations!BZ134:CI134,2,2)),"N/A",TTEST(Calculations!BP134:BY134,Calculations!BZ134:CI134,2,2)))</f>
        <v>N/A</v>
      </c>
      <c r="J133" s="84" t="e">
        <f t="shared" si="11"/>
        <v>#DIV/0!</v>
      </c>
      <c r="K133" s="89" t="str">
        <f>IF(AND('Test Sample Data'!N133&gt;=35,'Control Sample Data'!N133&gt;=35),"Type 3",IF(AND('Test Sample Data'!N133&gt;=30,'Control Sample Data'!N133&gt;=30,OR(I133&gt;=0.05,I133="N/A")),"Type 2",IF(OR(AND('Test Sample Data'!N133&gt;=30,'Control Sample Data'!N133&lt;=30),AND('Test Sample Data'!N133&lt;=30,'Control Sample Data'!N133&gt;=30)),"Type 1","OKAY")))</f>
        <v>OKAY</v>
      </c>
    </row>
    <row r="134" spans="1:11" ht="12.75">
      <c r="A134" s="92"/>
      <c r="B134" s="91" t="str">
        <f>'Gene Table'!D134</f>
        <v>MIMAT0004557</v>
      </c>
      <c r="C134" s="83" t="s">
        <v>149</v>
      </c>
      <c r="D134" s="84" t="e">
        <f>Calculations!BN135</f>
        <v>#DIV/0!</v>
      </c>
      <c r="E134" s="84" t="e">
        <f>Calculations!BO135</f>
        <v>#DIV/0!</v>
      </c>
      <c r="F134" s="85" t="e">
        <f t="shared" si="8"/>
        <v>#DIV/0!</v>
      </c>
      <c r="G134" s="85" t="e">
        <f t="shared" si="9"/>
        <v>#DIV/0!</v>
      </c>
      <c r="H134" s="84" t="e">
        <f t="shared" si="10"/>
        <v>#DIV/0!</v>
      </c>
      <c r="I134" s="88" t="str">
        <f>IF(OR(COUNT(Calculations!BP135:BY135)&lt;3,COUNT(Calculations!BZ135:CI135)&lt;3),"N/A",IF(ISERROR(TTEST(Calculations!BP135:BY135,Calculations!BZ135:CI135,2,2)),"N/A",TTEST(Calculations!BP135:BY135,Calculations!BZ135:CI135,2,2)))</f>
        <v>N/A</v>
      </c>
      <c r="J134" s="84" t="e">
        <f t="shared" si="11"/>
        <v>#DIV/0!</v>
      </c>
      <c r="K134" s="89" t="str">
        <f>IF(AND('Test Sample Data'!N134&gt;=35,'Control Sample Data'!N134&gt;=35),"Type 3",IF(AND('Test Sample Data'!N134&gt;=30,'Control Sample Data'!N134&gt;=30,OR(I134&gt;=0.05,I134="N/A")),"Type 2",IF(OR(AND('Test Sample Data'!N134&gt;=30,'Control Sample Data'!N134&lt;=30),AND('Test Sample Data'!N134&lt;=30,'Control Sample Data'!N134&gt;=30)),"Type 1","OKAY")))</f>
        <v>OKAY</v>
      </c>
    </row>
    <row r="135" spans="1:11" ht="12" customHeight="1">
      <c r="A135" s="92"/>
      <c r="B135" s="91" t="str">
        <f>'Gene Table'!D135</f>
        <v>MIMAT0004568</v>
      </c>
      <c r="C135" s="83" t="s">
        <v>153</v>
      </c>
      <c r="D135" s="84" t="e">
        <f>Calculations!BN136</f>
        <v>#DIV/0!</v>
      </c>
      <c r="E135" s="84" t="e">
        <f>Calculations!BO136</f>
        <v>#DIV/0!</v>
      </c>
      <c r="F135" s="85" t="e">
        <f t="shared" si="8"/>
        <v>#DIV/0!</v>
      </c>
      <c r="G135" s="85" t="e">
        <f t="shared" si="9"/>
        <v>#DIV/0!</v>
      </c>
      <c r="H135" s="84" t="e">
        <f t="shared" si="10"/>
        <v>#DIV/0!</v>
      </c>
      <c r="I135" s="88" t="str">
        <f>IF(OR(COUNT(Calculations!BP136:BY136)&lt;3,COUNT(Calculations!BZ136:CI136)&lt;3),"N/A",IF(ISERROR(TTEST(Calculations!BP136:BY136,Calculations!BZ136:CI136,2,2)),"N/A",TTEST(Calculations!BP136:BY136,Calculations!BZ136:CI136,2,2)))</f>
        <v>N/A</v>
      </c>
      <c r="J135" s="84" t="e">
        <f t="shared" si="11"/>
        <v>#DIV/0!</v>
      </c>
      <c r="K135" s="89" t="str">
        <f>IF(AND('Test Sample Data'!N135&gt;=35,'Control Sample Data'!N135&gt;=35),"Type 3",IF(AND('Test Sample Data'!N135&gt;=30,'Control Sample Data'!N135&gt;=30,OR(I135&gt;=0.05,I135="N/A")),"Type 2",IF(OR(AND('Test Sample Data'!N135&gt;=30,'Control Sample Data'!N135&lt;=30),AND('Test Sample Data'!N135&lt;=30,'Control Sample Data'!N135&gt;=30)),"Type 1","OKAY")))</f>
        <v>OKAY</v>
      </c>
    </row>
    <row r="136" spans="1:11" ht="12.75">
      <c r="A136" s="92"/>
      <c r="B136" s="91" t="str">
        <f>'Gene Table'!D136</f>
        <v>MIMAT0004481</v>
      </c>
      <c r="C136" s="83" t="s">
        <v>157</v>
      </c>
      <c r="D136" s="84" t="e">
        <f>Calculations!BN137</f>
        <v>#DIV/0!</v>
      </c>
      <c r="E136" s="84" t="e">
        <f>Calculations!BO137</f>
        <v>#DIV/0!</v>
      </c>
      <c r="F136" s="85" t="e">
        <f t="shared" si="8"/>
        <v>#DIV/0!</v>
      </c>
      <c r="G136" s="85" t="e">
        <f t="shared" si="9"/>
        <v>#DIV/0!</v>
      </c>
      <c r="H136" s="84" t="e">
        <f t="shared" si="10"/>
        <v>#DIV/0!</v>
      </c>
      <c r="I136" s="88" t="str">
        <f>IF(OR(COUNT(Calculations!BP137:BY137)&lt;3,COUNT(Calculations!BZ137:CI137)&lt;3),"N/A",IF(ISERROR(TTEST(Calculations!BP137:BY137,Calculations!BZ137:CI137,2,2)),"N/A",TTEST(Calculations!BP137:BY137,Calculations!BZ137:CI137,2,2)))</f>
        <v>N/A</v>
      </c>
      <c r="J136" s="84" t="e">
        <f t="shared" si="11"/>
        <v>#DIV/0!</v>
      </c>
      <c r="K136" s="89" t="str">
        <f>IF(AND('Test Sample Data'!N136&gt;=35,'Control Sample Data'!N136&gt;=35),"Type 3",IF(AND('Test Sample Data'!N136&gt;=30,'Control Sample Data'!N136&gt;=30,OR(I136&gt;=0.05,I136="N/A")),"Type 2",IF(OR(AND('Test Sample Data'!N136&gt;=30,'Control Sample Data'!N136&lt;=30),AND('Test Sample Data'!N136&lt;=30,'Control Sample Data'!N136&gt;=30)),"Type 1","OKAY")))</f>
        <v>OKAY</v>
      </c>
    </row>
    <row r="137" spans="1:11" ht="12.75">
      <c r="A137" s="92"/>
      <c r="B137" s="91" t="str">
        <f>'Gene Table'!D137</f>
        <v>MIMAT0004482</v>
      </c>
      <c r="C137" s="83" t="s">
        <v>161</v>
      </c>
      <c r="D137" s="84" t="e">
        <f>Calculations!BN138</f>
        <v>#DIV/0!</v>
      </c>
      <c r="E137" s="84" t="e">
        <f>Calculations!BO138</f>
        <v>#DIV/0!</v>
      </c>
      <c r="F137" s="85" t="e">
        <f t="shared" si="8"/>
        <v>#DIV/0!</v>
      </c>
      <c r="G137" s="85" t="e">
        <f t="shared" si="9"/>
        <v>#DIV/0!</v>
      </c>
      <c r="H137" s="84" t="e">
        <f t="shared" si="10"/>
        <v>#DIV/0!</v>
      </c>
      <c r="I137" s="88" t="str">
        <f>IF(OR(COUNT(Calculations!BP138:BY138)&lt;3,COUNT(Calculations!BZ138:CI138)&lt;3),"N/A",IF(ISERROR(TTEST(Calculations!BP138:BY138,Calculations!BZ138:CI138,2,2)),"N/A",TTEST(Calculations!BP138:BY138,Calculations!BZ138:CI138,2,2)))</f>
        <v>N/A</v>
      </c>
      <c r="J137" s="84" t="e">
        <f t="shared" si="11"/>
        <v>#DIV/0!</v>
      </c>
      <c r="K137" s="89" t="str">
        <f>IF(AND('Test Sample Data'!N137&gt;=35,'Control Sample Data'!N137&gt;=35),"Type 3",IF(AND('Test Sample Data'!N137&gt;=30,'Control Sample Data'!N137&gt;=30,OR(I137&gt;=0.05,I137="N/A")),"Type 2",IF(OR(AND('Test Sample Data'!N137&gt;=30,'Control Sample Data'!N137&lt;=30),AND('Test Sample Data'!N137&lt;=30,'Control Sample Data'!N137&gt;=30)),"Type 1","OKAY")))</f>
        <v>OKAY</v>
      </c>
    </row>
    <row r="138" spans="1:11" ht="12.75">
      <c r="A138" s="92"/>
      <c r="B138" s="91" t="str">
        <f>'Gene Table'!D138</f>
        <v>MIMAT0004483</v>
      </c>
      <c r="C138" s="83" t="s">
        <v>165</v>
      </c>
      <c r="D138" s="84" t="e">
        <f>Calculations!BN139</f>
        <v>#DIV/0!</v>
      </c>
      <c r="E138" s="84" t="e">
        <f>Calculations!BO139</f>
        <v>#DIV/0!</v>
      </c>
      <c r="F138" s="85" t="e">
        <f t="shared" si="8"/>
        <v>#DIV/0!</v>
      </c>
      <c r="G138" s="85" t="e">
        <f t="shared" si="9"/>
        <v>#DIV/0!</v>
      </c>
      <c r="H138" s="84" t="e">
        <f t="shared" si="10"/>
        <v>#DIV/0!</v>
      </c>
      <c r="I138" s="88" t="str">
        <f>IF(OR(COUNT(Calculations!BP139:BY139)&lt;3,COUNT(Calculations!BZ139:CI139)&lt;3),"N/A",IF(ISERROR(TTEST(Calculations!BP139:BY139,Calculations!BZ139:CI139,2,2)),"N/A",TTEST(Calculations!BP139:BY139,Calculations!BZ139:CI139,2,2)))</f>
        <v>N/A</v>
      </c>
      <c r="J138" s="84" t="e">
        <f t="shared" si="11"/>
        <v>#DIV/0!</v>
      </c>
      <c r="K138" s="89" t="str">
        <f>IF(AND('Test Sample Data'!N138&gt;=35,'Control Sample Data'!N138&gt;=35),"Type 3",IF(AND('Test Sample Data'!N138&gt;=30,'Control Sample Data'!N138&gt;=30,OR(I138&gt;=0.05,I138="N/A")),"Type 2",IF(OR(AND('Test Sample Data'!N138&gt;=30,'Control Sample Data'!N138&lt;=30),AND('Test Sample Data'!N138&lt;=30,'Control Sample Data'!N138&gt;=30)),"Type 1","OKAY")))</f>
        <v>OKAY</v>
      </c>
    </row>
    <row r="139" spans="1:11" ht="12.75">
      <c r="A139" s="92"/>
      <c r="B139" s="91" t="str">
        <f>'Gene Table'!D139</f>
        <v>MIMAT0004484</v>
      </c>
      <c r="C139" s="83" t="s">
        <v>169</v>
      </c>
      <c r="D139" s="84" t="e">
        <f>Calculations!BN140</f>
        <v>#DIV/0!</v>
      </c>
      <c r="E139" s="84" t="e">
        <f>Calculations!BO140</f>
        <v>#DIV/0!</v>
      </c>
      <c r="F139" s="85" t="e">
        <f t="shared" si="8"/>
        <v>#DIV/0!</v>
      </c>
      <c r="G139" s="85" t="e">
        <f t="shared" si="9"/>
        <v>#DIV/0!</v>
      </c>
      <c r="H139" s="84" t="e">
        <f t="shared" si="10"/>
        <v>#DIV/0!</v>
      </c>
      <c r="I139" s="88" t="str">
        <f>IF(OR(COUNT(Calculations!BP140:BY140)&lt;3,COUNT(Calculations!BZ140:CI140)&lt;3),"N/A",IF(ISERROR(TTEST(Calculations!BP140:BY140,Calculations!BZ140:CI140,2,2)),"N/A",TTEST(Calculations!BP140:BY140,Calculations!BZ140:CI140,2,2)))</f>
        <v>N/A</v>
      </c>
      <c r="J139" s="84" t="e">
        <f t="shared" si="11"/>
        <v>#DIV/0!</v>
      </c>
      <c r="K139" s="89" t="str">
        <f>IF(AND('Test Sample Data'!N139&gt;=35,'Control Sample Data'!N139&gt;=35),"Type 3",IF(AND('Test Sample Data'!N139&gt;=30,'Control Sample Data'!N139&gt;=30,OR(I139&gt;=0.05,I139="N/A")),"Type 2",IF(OR(AND('Test Sample Data'!N139&gt;=30,'Control Sample Data'!N139&lt;=30),AND('Test Sample Data'!N139&lt;=30,'Control Sample Data'!N139&gt;=30)),"Type 1","OKAY")))</f>
        <v>OKAY</v>
      </c>
    </row>
    <row r="140" spans="1:11" ht="12.75">
      <c r="A140" s="92"/>
      <c r="B140" s="91" t="str">
        <f>'Gene Table'!D140</f>
        <v>MIMAT0004485</v>
      </c>
      <c r="C140" s="83" t="s">
        <v>173</v>
      </c>
      <c r="D140" s="84" t="e">
        <f>Calculations!BN141</f>
        <v>#DIV/0!</v>
      </c>
      <c r="E140" s="84" t="e">
        <f>Calculations!BO141</f>
        <v>#DIV/0!</v>
      </c>
      <c r="F140" s="85" t="e">
        <f t="shared" si="8"/>
        <v>#DIV/0!</v>
      </c>
      <c r="G140" s="85" t="e">
        <f t="shared" si="9"/>
        <v>#DIV/0!</v>
      </c>
      <c r="H140" s="84" t="e">
        <f t="shared" si="10"/>
        <v>#DIV/0!</v>
      </c>
      <c r="I140" s="88" t="str">
        <f>IF(OR(COUNT(Calculations!BP141:BY141)&lt;3,COUNT(Calculations!BZ141:CI141)&lt;3),"N/A",IF(ISERROR(TTEST(Calculations!BP141:BY141,Calculations!BZ141:CI141,2,2)),"N/A",TTEST(Calculations!BP141:BY141,Calculations!BZ141:CI141,2,2)))</f>
        <v>N/A</v>
      </c>
      <c r="J140" s="84" t="e">
        <f t="shared" si="11"/>
        <v>#DIV/0!</v>
      </c>
      <c r="K140" s="89" t="str">
        <f>IF(AND('Test Sample Data'!N140&gt;=35,'Control Sample Data'!N140&gt;=35),"Type 3",IF(AND('Test Sample Data'!N140&gt;=30,'Control Sample Data'!N140&gt;=30,OR(I140&gt;=0.05,I140="N/A")),"Type 2",IF(OR(AND('Test Sample Data'!N140&gt;=30,'Control Sample Data'!N140&lt;=30),AND('Test Sample Data'!N140&lt;=30,'Control Sample Data'!N140&gt;=30)),"Type 1","OKAY")))</f>
        <v>OKAY</v>
      </c>
    </row>
    <row r="141" spans="1:11" ht="13.5" customHeight="1">
      <c r="A141" s="92"/>
      <c r="B141" s="91" t="str">
        <f>'Gene Table'!D141</f>
        <v>MIMAT0004486</v>
      </c>
      <c r="C141" s="83" t="s">
        <v>177</v>
      </c>
      <c r="D141" s="84" t="e">
        <f>Calculations!BN142</f>
        <v>#DIV/0!</v>
      </c>
      <c r="E141" s="84" t="e">
        <f>Calculations!BO142</f>
        <v>#DIV/0!</v>
      </c>
      <c r="F141" s="85" t="e">
        <f t="shared" si="8"/>
        <v>#DIV/0!</v>
      </c>
      <c r="G141" s="85" t="e">
        <f t="shared" si="9"/>
        <v>#DIV/0!</v>
      </c>
      <c r="H141" s="84" t="e">
        <f t="shared" si="10"/>
        <v>#DIV/0!</v>
      </c>
      <c r="I141" s="88" t="str">
        <f>IF(OR(COUNT(Calculations!BP142:BY142)&lt;3,COUNT(Calculations!BZ142:CI142)&lt;3),"N/A",IF(ISERROR(TTEST(Calculations!BP142:BY142,Calculations!BZ142:CI142,2,2)),"N/A",TTEST(Calculations!BP142:BY142,Calculations!BZ142:CI142,2,2)))</f>
        <v>N/A</v>
      </c>
      <c r="J141" s="84" t="e">
        <f t="shared" si="11"/>
        <v>#DIV/0!</v>
      </c>
      <c r="K141" s="89" t="str">
        <f>IF(AND('Test Sample Data'!N141&gt;=35,'Control Sample Data'!N141&gt;=35),"Type 3",IF(AND('Test Sample Data'!N141&gt;=30,'Control Sample Data'!N141&gt;=30,OR(I141&gt;=0.05,I141="N/A")),"Type 2",IF(OR(AND('Test Sample Data'!N141&gt;=30,'Control Sample Data'!N141&lt;=30),AND('Test Sample Data'!N141&lt;=30,'Control Sample Data'!N141&gt;=30)),"Type 1","OKAY")))</f>
        <v>OKAY</v>
      </c>
    </row>
    <row r="142" spans="1:11" ht="12.75">
      <c r="A142" s="92"/>
      <c r="B142" s="91" t="str">
        <f>'Gene Table'!D142</f>
        <v>MIMAT0004487</v>
      </c>
      <c r="C142" s="83" t="s">
        <v>181</v>
      </c>
      <c r="D142" s="84" t="e">
        <f>Calculations!BN143</f>
        <v>#DIV/0!</v>
      </c>
      <c r="E142" s="84" t="e">
        <f>Calculations!BO143</f>
        <v>#DIV/0!</v>
      </c>
      <c r="F142" s="85" t="e">
        <f t="shared" si="8"/>
        <v>#DIV/0!</v>
      </c>
      <c r="G142" s="85" t="e">
        <f t="shared" si="9"/>
        <v>#DIV/0!</v>
      </c>
      <c r="H142" s="84" t="e">
        <f t="shared" si="10"/>
        <v>#DIV/0!</v>
      </c>
      <c r="I142" s="88" t="str">
        <f>IF(OR(COUNT(Calculations!BP143:BY143)&lt;3,COUNT(Calculations!BZ143:CI143)&lt;3),"N/A",IF(ISERROR(TTEST(Calculations!BP143:BY143,Calculations!BZ143:CI143,2,2)),"N/A",TTEST(Calculations!BP143:BY143,Calculations!BZ143:CI143,2,2)))</f>
        <v>N/A</v>
      </c>
      <c r="J142" s="84" t="e">
        <f t="shared" si="11"/>
        <v>#DIV/0!</v>
      </c>
      <c r="K142" s="89" t="str">
        <f>IF(AND('Test Sample Data'!N142&gt;=35,'Control Sample Data'!N142&gt;=35),"Type 3",IF(AND('Test Sample Data'!N142&gt;=30,'Control Sample Data'!N142&gt;=30,OR(I142&gt;=0.05,I142="N/A")),"Type 2",IF(OR(AND('Test Sample Data'!N142&gt;=30,'Control Sample Data'!N142&lt;=30),AND('Test Sample Data'!N142&lt;=30,'Control Sample Data'!N142&gt;=30)),"Type 1","OKAY")))</f>
        <v>OKAY</v>
      </c>
    </row>
    <row r="143" spans="1:11" ht="12.75">
      <c r="A143" s="92"/>
      <c r="B143" s="91" t="str">
        <f>'Gene Table'!D143</f>
        <v>MIMAT0004585</v>
      </c>
      <c r="C143" s="83" t="s">
        <v>185</v>
      </c>
      <c r="D143" s="84" t="e">
        <f>Calculations!BN144</f>
        <v>#DIV/0!</v>
      </c>
      <c r="E143" s="84" t="e">
        <f>Calculations!BO144</f>
        <v>#DIV/0!</v>
      </c>
      <c r="F143" s="85" t="e">
        <f t="shared" si="8"/>
        <v>#DIV/0!</v>
      </c>
      <c r="G143" s="85" t="e">
        <f t="shared" si="9"/>
        <v>#DIV/0!</v>
      </c>
      <c r="H143" s="84" t="e">
        <f t="shared" si="10"/>
        <v>#DIV/0!</v>
      </c>
      <c r="I143" s="88" t="str">
        <f>IF(OR(COUNT(Calculations!BP144:BY144)&lt;3,COUNT(Calculations!BZ144:CI144)&lt;3),"N/A",IF(ISERROR(TTEST(Calculations!BP144:BY144,Calculations!BZ144:CI144,2,2)),"N/A",TTEST(Calculations!BP144:BY144,Calculations!BZ144:CI144,2,2)))</f>
        <v>N/A</v>
      </c>
      <c r="J143" s="84" t="e">
        <f t="shared" si="11"/>
        <v>#DIV/0!</v>
      </c>
      <c r="K143" s="89" t="str">
        <f>IF(AND('Test Sample Data'!N143&gt;=35,'Control Sample Data'!N143&gt;=35),"Type 3",IF(AND('Test Sample Data'!N143&gt;=30,'Control Sample Data'!N143&gt;=30,OR(I143&gt;=0.05,I143="N/A")),"Type 2",IF(OR(AND('Test Sample Data'!N143&gt;=30,'Control Sample Data'!N143&lt;=30),AND('Test Sample Data'!N143&lt;=30,'Control Sample Data'!N143&gt;=30)),"Type 1","OKAY")))</f>
        <v>OKAY</v>
      </c>
    </row>
    <row r="144" spans="1:11" ht="12.75">
      <c r="A144" s="92"/>
      <c r="B144" s="91" t="str">
        <f>'Gene Table'!D144</f>
        <v>MIMAT0004672</v>
      </c>
      <c r="C144" s="83" t="s">
        <v>189</v>
      </c>
      <c r="D144" s="84" t="e">
        <f>Calculations!BN145</f>
        <v>#DIV/0!</v>
      </c>
      <c r="E144" s="84" t="e">
        <f>Calculations!BO145</f>
        <v>#DIV/0!</v>
      </c>
      <c r="F144" s="85" t="e">
        <f t="shared" si="8"/>
        <v>#DIV/0!</v>
      </c>
      <c r="G144" s="85" t="e">
        <f t="shared" si="9"/>
        <v>#DIV/0!</v>
      </c>
      <c r="H144" s="84" t="e">
        <f t="shared" si="10"/>
        <v>#DIV/0!</v>
      </c>
      <c r="I144" s="88" t="str">
        <f>IF(OR(COUNT(Calculations!BP145:BY145)&lt;3,COUNT(Calculations!BZ145:CI145)&lt;3),"N/A",IF(ISERROR(TTEST(Calculations!BP145:BY145,Calculations!BZ145:CI145,2,2)),"N/A",TTEST(Calculations!BP145:BY145,Calculations!BZ145:CI145,2,2)))</f>
        <v>N/A</v>
      </c>
      <c r="J144" s="84" t="e">
        <f t="shared" si="11"/>
        <v>#DIV/0!</v>
      </c>
      <c r="K144" s="89" t="str">
        <f>IF(AND('Test Sample Data'!N144&gt;=35,'Control Sample Data'!N144&gt;=35),"Type 3",IF(AND('Test Sample Data'!N144&gt;=30,'Control Sample Data'!N144&gt;=30,OR(I144&gt;=0.05,I144="N/A")),"Type 2",IF(OR(AND('Test Sample Data'!N144&gt;=30,'Control Sample Data'!N144&lt;=30),AND('Test Sample Data'!N144&lt;=30,'Control Sample Data'!N144&gt;=30)),"Type 1","OKAY")))</f>
        <v>OKAY</v>
      </c>
    </row>
    <row r="145" spans="1:11" ht="12.75">
      <c r="A145" s="92"/>
      <c r="B145" s="91" t="str">
        <f>'Gene Table'!D145</f>
        <v>MIMAT0004555</v>
      </c>
      <c r="C145" s="83" t="s">
        <v>193</v>
      </c>
      <c r="D145" s="84" t="e">
        <f>Calculations!BN146</f>
        <v>#DIV/0!</v>
      </c>
      <c r="E145" s="84" t="e">
        <f>Calculations!BO146</f>
        <v>#DIV/0!</v>
      </c>
      <c r="F145" s="85" t="e">
        <f t="shared" si="8"/>
        <v>#DIV/0!</v>
      </c>
      <c r="G145" s="85" t="e">
        <f t="shared" si="9"/>
        <v>#DIV/0!</v>
      </c>
      <c r="H145" s="84" t="e">
        <f t="shared" si="10"/>
        <v>#DIV/0!</v>
      </c>
      <c r="I145" s="88" t="str">
        <f>IF(OR(COUNT(Calculations!BP146:BY146)&lt;3,COUNT(Calculations!BZ146:CI146)&lt;3),"N/A",IF(ISERROR(TTEST(Calculations!BP146:BY146,Calculations!BZ146:CI146,2,2)),"N/A",TTEST(Calculations!BP146:BY146,Calculations!BZ146:CI146,2,2)))</f>
        <v>N/A</v>
      </c>
      <c r="J145" s="84" t="e">
        <f t="shared" si="11"/>
        <v>#DIV/0!</v>
      </c>
      <c r="K145" s="89" t="str">
        <f>IF(AND('Test Sample Data'!N145&gt;=35,'Control Sample Data'!N145&gt;=35),"Type 3",IF(AND('Test Sample Data'!N145&gt;=30,'Control Sample Data'!N145&gt;=30,OR(I145&gt;=0.05,I145="N/A")),"Type 2",IF(OR(AND('Test Sample Data'!N145&gt;=30,'Control Sample Data'!N145&lt;=30),AND('Test Sample Data'!N145&lt;=30,'Control Sample Data'!N145&gt;=30)),"Type 1","OKAY")))</f>
        <v>OKAY</v>
      </c>
    </row>
    <row r="146" spans="1:11" ht="12.75">
      <c r="A146" s="92"/>
      <c r="B146" s="91" t="str">
        <f>'Gene Table'!D146</f>
        <v>MIMAT0004556</v>
      </c>
      <c r="C146" s="83" t="s">
        <v>197</v>
      </c>
      <c r="D146" s="84" t="e">
        <f>Calculations!BN147</f>
        <v>#DIV/0!</v>
      </c>
      <c r="E146" s="84" t="e">
        <f>Calculations!BO147</f>
        <v>#DIV/0!</v>
      </c>
      <c r="F146" s="85" t="e">
        <f t="shared" si="8"/>
        <v>#DIV/0!</v>
      </c>
      <c r="G146" s="85" t="e">
        <f t="shared" si="9"/>
        <v>#DIV/0!</v>
      </c>
      <c r="H146" s="84" t="e">
        <f t="shared" si="10"/>
        <v>#DIV/0!</v>
      </c>
      <c r="I146" s="88" t="str">
        <f>IF(OR(COUNT(Calculations!BP147:BY147)&lt;3,COUNT(Calculations!BZ147:CI147)&lt;3),"N/A",IF(ISERROR(TTEST(Calculations!BP147:BY147,Calculations!BZ147:CI147,2,2)),"N/A",TTEST(Calculations!BP147:BY147,Calculations!BZ147:CI147,2,2)))</f>
        <v>N/A</v>
      </c>
      <c r="J146" s="84" t="e">
        <f t="shared" si="11"/>
        <v>#DIV/0!</v>
      </c>
      <c r="K146" s="89" t="str">
        <f>IF(AND('Test Sample Data'!N146&gt;=35,'Control Sample Data'!N146&gt;=35),"Type 3",IF(AND('Test Sample Data'!N146&gt;=30,'Control Sample Data'!N146&gt;=30,OR(I146&gt;=0.05,I146="N/A")),"Type 2",IF(OR(AND('Test Sample Data'!N146&gt;=30,'Control Sample Data'!N146&lt;=30),AND('Test Sample Data'!N146&lt;=30,'Control Sample Data'!N146&gt;=30)),"Type 1","OKAY")))</f>
        <v>OKAY</v>
      </c>
    </row>
    <row r="147" spans="1:11" ht="12.75">
      <c r="A147" s="92"/>
      <c r="B147" s="91" t="str">
        <f>'Gene Table'!D147</f>
        <v>MIMAT0004591</v>
      </c>
      <c r="C147" s="83" t="s">
        <v>201</v>
      </c>
      <c r="D147" s="84" t="e">
        <f>Calculations!BN148</f>
        <v>#DIV/0!</v>
      </c>
      <c r="E147" s="84" t="e">
        <f>Calculations!BO148</f>
        <v>#DIV/0!</v>
      </c>
      <c r="F147" s="85" t="e">
        <f t="shared" si="8"/>
        <v>#DIV/0!</v>
      </c>
      <c r="G147" s="85" t="e">
        <f t="shared" si="9"/>
        <v>#DIV/0!</v>
      </c>
      <c r="H147" s="84" t="e">
        <f t="shared" si="10"/>
        <v>#DIV/0!</v>
      </c>
      <c r="I147" s="88" t="str">
        <f>IF(OR(COUNT(Calculations!BP148:BY148)&lt;3,COUNT(Calculations!BZ148:CI148)&lt;3),"N/A",IF(ISERROR(TTEST(Calculations!BP148:BY148,Calculations!BZ148:CI148,2,2)),"N/A",TTEST(Calculations!BP148:BY148,Calculations!BZ148:CI148,2,2)))</f>
        <v>N/A</v>
      </c>
      <c r="J147" s="84" t="e">
        <f t="shared" si="11"/>
        <v>#DIV/0!</v>
      </c>
      <c r="K147" s="89" t="str">
        <f>IF(AND('Test Sample Data'!N147&gt;=35,'Control Sample Data'!N147&gt;=35),"Type 3",IF(AND('Test Sample Data'!N147&gt;=30,'Control Sample Data'!N147&gt;=30,OR(I147&gt;=0.05,I147="N/A")),"Type 2",IF(OR(AND('Test Sample Data'!N147&gt;=30,'Control Sample Data'!N147&lt;=30),AND('Test Sample Data'!N147&lt;=30,'Control Sample Data'!N147&gt;=30)),"Type 1","OKAY")))</f>
        <v>OKAY</v>
      </c>
    </row>
    <row r="148" spans="1:11" ht="12.75">
      <c r="A148" s="92"/>
      <c r="B148" s="91" t="str">
        <f>'Gene Table'!D148</f>
        <v>MIMAT0004680</v>
      </c>
      <c r="C148" s="83" t="s">
        <v>205</v>
      </c>
      <c r="D148" s="84" t="e">
        <f>Calculations!BN149</f>
        <v>#DIV/0!</v>
      </c>
      <c r="E148" s="84" t="e">
        <f>Calculations!BO149</f>
        <v>#DIV/0!</v>
      </c>
      <c r="F148" s="85" t="e">
        <f t="shared" si="8"/>
        <v>#DIV/0!</v>
      </c>
      <c r="G148" s="85" t="e">
        <f t="shared" si="9"/>
        <v>#DIV/0!</v>
      </c>
      <c r="H148" s="84" t="e">
        <f t="shared" si="10"/>
        <v>#DIV/0!</v>
      </c>
      <c r="I148" s="88" t="str">
        <f>IF(OR(COUNT(Calculations!BP149:BY149)&lt;3,COUNT(Calculations!BZ149:CI149)&lt;3),"N/A",IF(ISERROR(TTEST(Calculations!BP149:BY149,Calculations!BZ149:CI149,2,2)),"N/A",TTEST(Calculations!BP149:BY149,Calculations!BZ149:CI149,2,2)))</f>
        <v>N/A</v>
      </c>
      <c r="J148" s="84" t="e">
        <f t="shared" si="11"/>
        <v>#DIV/0!</v>
      </c>
      <c r="K148" s="89" t="str">
        <f>IF(AND('Test Sample Data'!N148&gt;=35,'Control Sample Data'!N148&gt;=35),"Type 3",IF(AND('Test Sample Data'!N148&gt;=30,'Control Sample Data'!N148&gt;=30,OR(I148&gt;=0.05,I148="N/A")),"Type 2",IF(OR(AND('Test Sample Data'!N148&gt;=30,'Control Sample Data'!N148&lt;=30),AND('Test Sample Data'!N148&lt;=30,'Control Sample Data'!N148&gt;=30)),"Type 1","OKAY")))</f>
        <v>OKAY</v>
      </c>
    </row>
    <row r="149" spans="1:11" ht="12.75">
      <c r="A149" s="92"/>
      <c r="B149" s="91" t="str">
        <f>'Gene Table'!D149</f>
        <v>MIMAT0004594</v>
      </c>
      <c r="C149" s="83" t="s">
        <v>209</v>
      </c>
      <c r="D149" s="84" t="e">
        <f>Calculations!BN150</f>
        <v>#DIV/0!</v>
      </c>
      <c r="E149" s="84" t="e">
        <f>Calculations!BO150</f>
        <v>#DIV/0!</v>
      </c>
      <c r="F149" s="85" t="e">
        <f t="shared" si="8"/>
        <v>#DIV/0!</v>
      </c>
      <c r="G149" s="85" t="e">
        <f t="shared" si="9"/>
        <v>#DIV/0!</v>
      </c>
      <c r="H149" s="84" t="e">
        <f t="shared" si="10"/>
        <v>#DIV/0!</v>
      </c>
      <c r="I149" s="88" t="str">
        <f>IF(OR(COUNT(Calculations!BP150:BY150)&lt;3,COUNT(Calculations!BZ150:CI150)&lt;3),"N/A",IF(ISERROR(TTEST(Calculations!BP150:BY150,Calculations!BZ150:CI150,2,2)),"N/A",TTEST(Calculations!BP150:BY150,Calculations!BZ150:CI150,2,2)))</f>
        <v>N/A</v>
      </c>
      <c r="J149" s="84" t="e">
        <f t="shared" si="11"/>
        <v>#DIV/0!</v>
      </c>
      <c r="K149" s="89" t="str">
        <f>IF(AND('Test Sample Data'!N149&gt;=35,'Control Sample Data'!N149&gt;=35),"Type 3",IF(AND('Test Sample Data'!N149&gt;=30,'Control Sample Data'!N149&gt;=30,OR(I149&gt;=0.05,I149="N/A")),"Type 2",IF(OR(AND('Test Sample Data'!N149&gt;=30,'Control Sample Data'!N149&lt;=30),AND('Test Sample Data'!N149&lt;=30,'Control Sample Data'!N149&gt;=30)),"Type 1","OKAY")))</f>
        <v>OKAY</v>
      </c>
    </row>
    <row r="150" spans="1:11" ht="12.75">
      <c r="A150" s="92"/>
      <c r="B150" s="91" t="str">
        <f>'Gene Table'!D150</f>
        <v>MIMAT0004599</v>
      </c>
      <c r="C150" s="83" t="s">
        <v>213</v>
      </c>
      <c r="D150" s="84" t="e">
        <f>Calculations!BN151</f>
        <v>#DIV/0!</v>
      </c>
      <c r="E150" s="84" t="e">
        <f>Calculations!BO151</f>
        <v>#DIV/0!</v>
      </c>
      <c r="F150" s="85" t="e">
        <f t="shared" si="8"/>
        <v>#DIV/0!</v>
      </c>
      <c r="G150" s="85" t="e">
        <f t="shared" si="9"/>
        <v>#DIV/0!</v>
      </c>
      <c r="H150" s="84" t="e">
        <f t="shared" si="10"/>
        <v>#DIV/0!</v>
      </c>
      <c r="I150" s="88" t="str">
        <f>IF(OR(COUNT(Calculations!BP151:BY151)&lt;3,COUNT(Calculations!BZ151:CI151)&lt;3),"N/A",IF(ISERROR(TTEST(Calculations!BP151:BY151,Calculations!BZ151:CI151,2,2)),"N/A",TTEST(Calculations!BP151:BY151,Calculations!BZ151:CI151,2,2)))</f>
        <v>N/A</v>
      </c>
      <c r="J150" s="84" t="e">
        <f t="shared" si="11"/>
        <v>#DIV/0!</v>
      </c>
      <c r="K150" s="89" t="str">
        <f>IF(AND('Test Sample Data'!N150&gt;=35,'Control Sample Data'!N150&gt;=35),"Type 3",IF(AND('Test Sample Data'!N150&gt;=30,'Control Sample Data'!N150&gt;=30,OR(I150&gt;=0.05,I150="N/A")),"Type 2",IF(OR(AND('Test Sample Data'!N150&gt;=30,'Control Sample Data'!N150&lt;=30),AND('Test Sample Data'!N150&lt;=30,'Control Sample Data'!N150&gt;=30)),"Type 1","OKAY")))</f>
        <v>OKAY</v>
      </c>
    </row>
    <row r="151" spans="1:11" ht="12.75">
      <c r="A151" s="92"/>
      <c r="B151" s="91" t="str">
        <f>'Gene Table'!D151</f>
        <v>MIMAT0004601</v>
      </c>
      <c r="C151" s="83" t="s">
        <v>217</v>
      </c>
      <c r="D151" s="84" t="e">
        <f>Calculations!BN152</f>
        <v>#DIV/0!</v>
      </c>
      <c r="E151" s="84" t="e">
        <f>Calculations!BO152</f>
        <v>#DIV/0!</v>
      </c>
      <c r="F151" s="85" t="e">
        <f t="shared" si="8"/>
        <v>#DIV/0!</v>
      </c>
      <c r="G151" s="85" t="e">
        <f t="shared" si="9"/>
        <v>#DIV/0!</v>
      </c>
      <c r="H151" s="84" t="e">
        <f t="shared" si="10"/>
        <v>#DIV/0!</v>
      </c>
      <c r="I151" s="88" t="str">
        <f>IF(OR(COUNT(Calculations!BP152:BY152)&lt;3,COUNT(Calculations!BZ152:CI152)&lt;3),"N/A",IF(ISERROR(TTEST(Calculations!BP152:BY152,Calculations!BZ152:CI152,2,2)),"N/A",TTEST(Calculations!BP152:BY152,Calculations!BZ152:CI152,2,2)))</f>
        <v>N/A</v>
      </c>
      <c r="J151" s="84" t="e">
        <f t="shared" si="11"/>
        <v>#DIV/0!</v>
      </c>
      <c r="K151" s="89" t="str">
        <f>IF(AND('Test Sample Data'!N151&gt;=35,'Control Sample Data'!N151&gt;=35),"Type 3",IF(AND('Test Sample Data'!N151&gt;=30,'Control Sample Data'!N151&gt;=30,OR(I151&gt;=0.05,I151="N/A")),"Type 2",IF(OR(AND('Test Sample Data'!N151&gt;=30,'Control Sample Data'!N151&lt;=30),AND('Test Sample Data'!N151&lt;=30,'Control Sample Data'!N151&gt;=30)),"Type 1","OKAY")))</f>
        <v>OKAY</v>
      </c>
    </row>
    <row r="152" spans="1:11" ht="12.75">
      <c r="A152" s="92"/>
      <c r="B152" s="91" t="str">
        <f>'Gene Table'!D152</f>
        <v>MIMAT0004658</v>
      </c>
      <c r="C152" s="83" t="s">
        <v>221</v>
      </c>
      <c r="D152" s="84" t="e">
        <f>Calculations!BN153</f>
        <v>#DIV/0!</v>
      </c>
      <c r="E152" s="84" t="e">
        <f>Calculations!BO153</f>
        <v>#DIV/0!</v>
      </c>
      <c r="F152" s="85" t="e">
        <f t="shared" si="8"/>
        <v>#DIV/0!</v>
      </c>
      <c r="G152" s="85" t="e">
        <f t="shared" si="9"/>
        <v>#DIV/0!</v>
      </c>
      <c r="H152" s="84" t="e">
        <f t="shared" si="10"/>
        <v>#DIV/0!</v>
      </c>
      <c r="I152" s="88" t="str">
        <f>IF(OR(COUNT(Calculations!BP153:BY153)&lt;3,COUNT(Calculations!BZ153:CI153)&lt;3),"N/A",IF(ISERROR(TTEST(Calculations!BP153:BY153,Calculations!BZ153:CI153,2,2)),"N/A",TTEST(Calculations!BP153:BY153,Calculations!BZ153:CI153,2,2)))</f>
        <v>N/A</v>
      </c>
      <c r="J152" s="84" t="e">
        <f t="shared" si="11"/>
        <v>#DIV/0!</v>
      </c>
      <c r="K152" s="89" t="str">
        <f>IF(AND('Test Sample Data'!N152&gt;=35,'Control Sample Data'!N152&gt;=35),"Type 3",IF(AND('Test Sample Data'!N152&gt;=30,'Control Sample Data'!N152&gt;=30,OR(I152&gt;=0.05,I152="N/A")),"Type 2",IF(OR(AND('Test Sample Data'!N152&gt;=30,'Control Sample Data'!N152&lt;=30),AND('Test Sample Data'!N152&lt;=30,'Control Sample Data'!N152&gt;=30)),"Type 1","OKAY")))</f>
        <v>OKAY</v>
      </c>
    </row>
    <row r="153" spans="1:11" ht="12.75">
      <c r="A153" s="92"/>
      <c r="B153" s="91" t="str">
        <f>'Gene Table'!D153</f>
        <v>MIMAT0004493</v>
      </c>
      <c r="C153" s="83" t="s">
        <v>225</v>
      </c>
      <c r="D153" s="84" t="e">
        <f>Calculations!BN154</f>
        <v>#DIV/0!</v>
      </c>
      <c r="E153" s="84" t="e">
        <f>Calculations!BO154</f>
        <v>#DIV/0!</v>
      </c>
      <c r="F153" s="85" t="e">
        <f t="shared" si="8"/>
        <v>#DIV/0!</v>
      </c>
      <c r="G153" s="85" t="e">
        <f t="shared" si="9"/>
        <v>#DIV/0!</v>
      </c>
      <c r="H153" s="84" t="e">
        <f t="shared" si="10"/>
        <v>#DIV/0!</v>
      </c>
      <c r="I153" s="88" t="str">
        <f>IF(OR(COUNT(Calculations!BP154:BY154)&lt;3,COUNT(Calculations!BZ154:CI154)&lt;3),"N/A",IF(ISERROR(TTEST(Calculations!BP154:BY154,Calculations!BZ154:CI154,2,2)),"N/A",TTEST(Calculations!BP154:BY154,Calculations!BZ154:CI154,2,2)))</f>
        <v>N/A</v>
      </c>
      <c r="J153" s="84" t="e">
        <f t="shared" si="11"/>
        <v>#DIV/0!</v>
      </c>
      <c r="K153" s="89" t="str">
        <f>IF(AND('Test Sample Data'!N153&gt;=35,'Control Sample Data'!N153&gt;=35),"Type 3",IF(AND('Test Sample Data'!N153&gt;=30,'Control Sample Data'!N153&gt;=30,OR(I153&gt;=0.05,I153="N/A")),"Type 2",IF(OR(AND('Test Sample Data'!N153&gt;=30,'Control Sample Data'!N153&lt;=30),AND('Test Sample Data'!N153&lt;=30,'Control Sample Data'!N153&gt;=30)),"Type 1","OKAY")))</f>
        <v>OKAY</v>
      </c>
    </row>
    <row r="154" spans="1:11" ht="12.75">
      <c r="A154" s="92"/>
      <c r="B154" s="91" t="str">
        <f>'Gene Table'!D154</f>
        <v>MIMAT0004495</v>
      </c>
      <c r="C154" s="83" t="s">
        <v>229</v>
      </c>
      <c r="D154" s="84" t="e">
        <f>Calculations!BN155</f>
        <v>#DIV/0!</v>
      </c>
      <c r="E154" s="84" t="e">
        <f>Calculations!BO155</f>
        <v>#DIV/0!</v>
      </c>
      <c r="F154" s="85" t="e">
        <f t="shared" si="8"/>
        <v>#DIV/0!</v>
      </c>
      <c r="G154" s="85" t="e">
        <f t="shared" si="9"/>
        <v>#DIV/0!</v>
      </c>
      <c r="H154" s="84" t="e">
        <f t="shared" si="10"/>
        <v>#DIV/0!</v>
      </c>
      <c r="I154" s="88" t="str">
        <f>IF(OR(COUNT(Calculations!BP155:BY155)&lt;3,COUNT(Calculations!BZ155:CI155)&lt;3),"N/A",IF(ISERROR(TTEST(Calculations!BP155:BY155,Calculations!BZ155:CI155,2,2)),"N/A",TTEST(Calculations!BP155:BY155,Calculations!BZ155:CI155,2,2)))</f>
        <v>N/A</v>
      </c>
      <c r="J154" s="84" t="e">
        <f t="shared" si="11"/>
        <v>#DIV/0!</v>
      </c>
      <c r="K154" s="89" t="str">
        <f>IF(AND('Test Sample Data'!N154&gt;=35,'Control Sample Data'!N154&gt;=35),"Type 3",IF(AND('Test Sample Data'!N154&gt;=30,'Control Sample Data'!N154&gt;=30,OR(I154&gt;=0.05,I154="N/A")),"Type 2",IF(OR(AND('Test Sample Data'!N154&gt;=30,'Control Sample Data'!N154&lt;=30),AND('Test Sample Data'!N154&lt;=30,'Control Sample Data'!N154&gt;=30)),"Type 1","OKAY")))</f>
        <v>OKAY</v>
      </c>
    </row>
    <row r="155" spans="1:11" ht="12.75">
      <c r="A155" s="92"/>
      <c r="B155" s="91" t="str">
        <f>'Gene Table'!D155</f>
        <v>MIMAT0004570</v>
      </c>
      <c r="C155" s="83" t="s">
        <v>233</v>
      </c>
      <c r="D155" s="84" t="e">
        <f>Calculations!BN156</f>
        <v>#DIV/0!</v>
      </c>
      <c r="E155" s="84" t="e">
        <f>Calculations!BO156</f>
        <v>#DIV/0!</v>
      </c>
      <c r="F155" s="85" t="e">
        <f aca="true" t="shared" si="12" ref="F155:F182">2^-D155</f>
        <v>#DIV/0!</v>
      </c>
      <c r="G155" s="85" t="e">
        <f aca="true" t="shared" si="13" ref="G155:G182">2^-E155</f>
        <v>#DIV/0!</v>
      </c>
      <c r="H155" s="84" t="e">
        <f aca="true" t="shared" si="14" ref="H155:H182">F155/G155</f>
        <v>#DIV/0!</v>
      </c>
      <c r="I155" s="88" t="str">
        <f>IF(OR(COUNT(Calculations!BP156:BY156)&lt;3,COUNT(Calculations!BZ156:CI156)&lt;3),"N/A",IF(ISERROR(TTEST(Calculations!BP156:BY156,Calculations!BZ156:CI156,2,2)),"N/A",TTEST(Calculations!BP156:BY156,Calculations!BZ156:CI156,2,2)))</f>
        <v>N/A</v>
      </c>
      <c r="J155" s="84" t="e">
        <f aca="true" t="shared" si="15" ref="J155:J182">IF(H155&gt;1,H155,-1/H155)</f>
        <v>#DIV/0!</v>
      </c>
      <c r="K155" s="89" t="str">
        <f>IF(AND('Test Sample Data'!N155&gt;=35,'Control Sample Data'!N155&gt;=35),"Type 3",IF(AND('Test Sample Data'!N155&gt;=30,'Control Sample Data'!N155&gt;=30,OR(I155&gt;=0.05,I155="N/A")),"Type 2",IF(OR(AND('Test Sample Data'!N155&gt;=30,'Control Sample Data'!N155&lt;=30),AND('Test Sample Data'!N155&lt;=30,'Control Sample Data'!N155&gt;=30)),"Type 1","OKAY")))</f>
        <v>OKAY</v>
      </c>
    </row>
    <row r="156" spans="1:11" ht="12.75">
      <c r="A156" s="92"/>
      <c r="B156" s="91" t="str">
        <f>'Gene Table'!D156</f>
        <v>MIMAT0004496</v>
      </c>
      <c r="C156" s="83" t="s">
        <v>237</v>
      </c>
      <c r="D156" s="84" t="e">
        <f>Calculations!BN157</f>
        <v>#DIV/0!</v>
      </c>
      <c r="E156" s="84" t="e">
        <f>Calculations!BO157</f>
        <v>#DIV/0!</v>
      </c>
      <c r="F156" s="85" t="e">
        <f t="shared" si="12"/>
        <v>#DIV/0!</v>
      </c>
      <c r="G156" s="85" t="e">
        <f t="shared" si="13"/>
        <v>#DIV/0!</v>
      </c>
      <c r="H156" s="84" t="e">
        <f t="shared" si="14"/>
        <v>#DIV/0!</v>
      </c>
      <c r="I156" s="88" t="str">
        <f>IF(OR(COUNT(Calculations!BP157:BY157)&lt;3,COUNT(Calculations!BZ157:CI157)&lt;3),"N/A",IF(ISERROR(TTEST(Calculations!BP157:BY157,Calculations!BZ157:CI157,2,2)),"N/A",TTEST(Calculations!BP157:BY157,Calculations!BZ157:CI157,2,2)))</f>
        <v>N/A</v>
      </c>
      <c r="J156" s="84" t="e">
        <f t="shared" si="15"/>
        <v>#DIV/0!</v>
      </c>
      <c r="K156" s="89" t="str">
        <f>IF(AND('Test Sample Data'!N156&gt;=35,'Control Sample Data'!N156&gt;=35),"Type 3",IF(AND('Test Sample Data'!N156&gt;=30,'Control Sample Data'!N156&gt;=30,OR(I156&gt;=0.05,I156="N/A")),"Type 2",IF(OR(AND('Test Sample Data'!N156&gt;=30,'Control Sample Data'!N156&lt;=30),AND('Test Sample Data'!N156&lt;=30,'Control Sample Data'!N156&gt;=30)),"Type 1","OKAY")))</f>
        <v>OKAY</v>
      </c>
    </row>
    <row r="157" spans="1:11" ht="12.75">
      <c r="A157" s="92"/>
      <c r="B157" s="91" t="str">
        <f>'Gene Table'!D157</f>
        <v>MIMAT0004587</v>
      </c>
      <c r="C157" s="83" t="s">
        <v>241</v>
      </c>
      <c r="D157" s="84" t="e">
        <f>Calculations!BN158</f>
        <v>#DIV/0!</v>
      </c>
      <c r="E157" s="84" t="e">
        <f>Calculations!BO158</f>
        <v>#DIV/0!</v>
      </c>
      <c r="F157" s="85" t="e">
        <f t="shared" si="12"/>
        <v>#DIV/0!</v>
      </c>
      <c r="G157" s="85" t="e">
        <f t="shared" si="13"/>
        <v>#DIV/0!</v>
      </c>
      <c r="H157" s="84" t="e">
        <f t="shared" si="14"/>
        <v>#DIV/0!</v>
      </c>
      <c r="I157" s="88" t="str">
        <f>IF(OR(COUNT(Calculations!BP158:BY158)&lt;3,COUNT(Calculations!BZ158:CI158)&lt;3),"N/A",IF(ISERROR(TTEST(Calculations!BP158:BY158,Calculations!BZ158:CI158,2,2)),"N/A",TTEST(Calculations!BP158:BY158,Calculations!BZ158:CI158,2,2)))</f>
        <v>N/A</v>
      </c>
      <c r="J157" s="84" t="e">
        <f t="shared" si="15"/>
        <v>#DIV/0!</v>
      </c>
      <c r="K157" s="89" t="str">
        <f>IF(AND('Test Sample Data'!N157&gt;=35,'Control Sample Data'!N157&gt;=35),"Type 3",IF(AND('Test Sample Data'!N157&gt;=30,'Control Sample Data'!N157&gt;=30,OR(I157&gt;=0.05,I157="N/A")),"Type 2",IF(OR(AND('Test Sample Data'!N157&gt;=30,'Control Sample Data'!N157&lt;=30),AND('Test Sample Data'!N157&lt;=30,'Control Sample Data'!N157&gt;=30)),"Type 1","OKAY")))</f>
        <v>OKAY</v>
      </c>
    </row>
    <row r="158" spans="1:11" ht="12.75">
      <c r="A158" s="92"/>
      <c r="B158" s="91" t="str">
        <f>'Gene Table'!D158</f>
        <v>MIMAT0000079</v>
      </c>
      <c r="C158" s="83" t="s">
        <v>245</v>
      </c>
      <c r="D158" s="84" t="e">
        <f>Calculations!BN159</f>
        <v>#DIV/0!</v>
      </c>
      <c r="E158" s="84" t="e">
        <f>Calculations!BO159</f>
        <v>#DIV/0!</v>
      </c>
      <c r="F158" s="85" t="e">
        <f t="shared" si="12"/>
        <v>#DIV/0!</v>
      </c>
      <c r="G158" s="85" t="e">
        <f t="shared" si="13"/>
        <v>#DIV/0!</v>
      </c>
      <c r="H158" s="84" t="e">
        <f t="shared" si="14"/>
        <v>#DIV/0!</v>
      </c>
      <c r="I158" s="88" t="str">
        <f>IF(OR(COUNT(Calculations!BP159:BY159)&lt;3,COUNT(Calculations!BZ159:CI159)&lt;3),"N/A",IF(ISERROR(TTEST(Calculations!BP159:BY159,Calculations!BZ159:CI159,2,2)),"N/A",TTEST(Calculations!BP159:BY159,Calculations!BZ159:CI159,2,2)))</f>
        <v>N/A</v>
      </c>
      <c r="J158" s="84" t="e">
        <f t="shared" si="15"/>
        <v>#DIV/0!</v>
      </c>
      <c r="K158" s="89" t="str">
        <f>IF(AND('Test Sample Data'!N158&gt;=35,'Control Sample Data'!N158&gt;=35),"Type 3",IF(AND('Test Sample Data'!N158&gt;=30,'Control Sample Data'!N158&gt;=30,OR(I158&gt;=0.05,I158="N/A")),"Type 2",IF(OR(AND('Test Sample Data'!N158&gt;=30,'Control Sample Data'!N158&lt;=30),AND('Test Sample Data'!N158&lt;=30,'Control Sample Data'!N158&gt;=30)),"Type 1","OKAY")))</f>
        <v>OKAY</v>
      </c>
    </row>
    <row r="159" spans="1:11" ht="12.75">
      <c r="A159" s="92"/>
      <c r="B159" s="91" t="str">
        <f>'Gene Table'!D159</f>
        <v>MIMAT0004588</v>
      </c>
      <c r="C159" s="83" t="s">
        <v>249</v>
      </c>
      <c r="D159" s="84" t="e">
        <f>Calculations!BN160</f>
        <v>#DIV/0!</v>
      </c>
      <c r="E159" s="84" t="e">
        <f>Calculations!BO160</f>
        <v>#DIV/0!</v>
      </c>
      <c r="F159" s="85" t="e">
        <f t="shared" si="12"/>
        <v>#DIV/0!</v>
      </c>
      <c r="G159" s="85" t="e">
        <f t="shared" si="13"/>
        <v>#DIV/0!</v>
      </c>
      <c r="H159" s="84" t="e">
        <f t="shared" si="14"/>
        <v>#DIV/0!</v>
      </c>
      <c r="I159" s="88" t="str">
        <f>IF(OR(COUNT(Calculations!BP160:BY160)&lt;3,COUNT(Calculations!BZ160:CI160)&lt;3),"N/A",IF(ISERROR(TTEST(Calculations!BP160:BY160,Calculations!BZ160:CI160,2,2)),"N/A",TTEST(Calculations!BP160:BY160,Calculations!BZ160:CI160,2,2)))</f>
        <v>N/A</v>
      </c>
      <c r="J159" s="84" t="e">
        <f t="shared" si="15"/>
        <v>#DIV/0!</v>
      </c>
      <c r="K159" s="89" t="str">
        <f>IF(AND('Test Sample Data'!N159&gt;=35,'Control Sample Data'!N159&gt;=35),"Type 3",IF(AND('Test Sample Data'!N159&gt;=30,'Control Sample Data'!N159&gt;=30,OR(I159&gt;=0.05,I159="N/A")),"Type 2",IF(OR(AND('Test Sample Data'!N159&gt;=30,'Control Sample Data'!N159&lt;=30),AND('Test Sample Data'!N159&lt;=30,'Control Sample Data'!N159&gt;=30)),"Type 1","OKAY")))</f>
        <v>OKAY</v>
      </c>
    </row>
    <row r="160" spans="1:11" ht="12.75">
      <c r="A160" s="92"/>
      <c r="B160" s="91" t="str">
        <f>'Gene Table'!D160</f>
        <v>MIMAT0004503</v>
      </c>
      <c r="C160" s="83" t="s">
        <v>253</v>
      </c>
      <c r="D160" s="84" t="e">
        <f>Calculations!BN161</f>
        <v>#DIV/0!</v>
      </c>
      <c r="E160" s="84" t="e">
        <f>Calculations!BO161</f>
        <v>#DIV/0!</v>
      </c>
      <c r="F160" s="85" t="e">
        <f t="shared" si="12"/>
        <v>#DIV/0!</v>
      </c>
      <c r="G160" s="85" t="e">
        <f t="shared" si="13"/>
        <v>#DIV/0!</v>
      </c>
      <c r="H160" s="84" t="e">
        <f t="shared" si="14"/>
        <v>#DIV/0!</v>
      </c>
      <c r="I160" s="88" t="str">
        <f>IF(OR(COUNT(Calculations!BP161:BY161)&lt;3,COUNT(Calculations!BZ161:CI161)&lt;3),"N/A",IF(ISERROR(TTEST(Calculations!BP161:BY161,Calculations!BZ161:CI161,2,2)),"N/A",TTEST(Calculations!BP161:BY161,Calculations!BZ161:CI161,2,2)))</f>
        <v>N/A</v>
      </c>
      <c r="J160" s="84" t="e">
        <f t="shared" si="15"/>
        <v>#DIV/0!</v>
      </c>
      <c r="K160" s="89" t="str">
        <f>IF(AND('Test Sample Data'!N160&gt;=35,'Control Sample Data'!N160&gt;=35),"Type 3",IF(AND('Test Sample Data'!N160&gt;=30,'Control Sample Data'!N160&gt;=30,OR(I160&gt;=0.05,I160="N/A")),"Type 2",IF(OR(AND('Test Sample Data'!N160&gt;=30,'Control Sample Data'!N160&lt;=30),AND('Test Sample Data'!N160&lt;=30,'Control Sample Data'!N160&gt;=30)),"Type 1","OKAY")))</f>
        <v>OKAY</v>
      </c>
    </row>
    <row r="161" spans="1:11" ht="12.75">
      <c r="A161" s="92"/>
      <c r="B161" s="91" t="str">
        <f>'Gene Table'!D161</f>
        <v>MIMAT0004514</v>
      </c>
      <c r="C161" s="83" t="s">
        <v>257</v>
      </c>
      <c r="D161" s="84" t="e">
        <f>Calculations!BN162</f>
        <v>#DIV/0!</v>
      </c>
      <c r="E161" s="84" t="e">
        <f>Calculations!BO162</f>
        <v>#DIV/0!</v>
      </c>
      <c r="F161" s="85" t="e">
        <f t="shared" si="12"/>
        <v>#DIV/0!</v>
      </c>
      <c r="G161" s="85" t="e">
        <f t="shared" si="13"/>
        <v>#DIV/0!</v>
      </c>
      <c r="H161" s="84" t="e">
        <f t="shared" si="14"/>
        <v>#DIV/0!</v>
      </c>
      <c r="I161" s="88" t="str">
        <f>IF(OR(COUNT(Calculations!BP162:BY162)&lt;3,COUNT(Calculations!BZ162:CI162)&lt;3),"N/A",IF(ISERROR(TTEST(Calculations!BP162:BY162,Calculations!BZ162:CI162,2,2)),"N/A",TTEST(Calculations!BP162:BY162,Calculations!BZ162:CI162,2,2)))</f>
        <v>N/A</v>
      </c>
      <c r="J161" s="84" t="e">
        <f t="shared" si="15"/>
        <v>#DIV/0!</v>
      </c>
      <c r="K161" s="89" t="str">
        <f>IF(AND('Test Sample Data'!N161&gt;=35,'Control Sample Data'!N161&gt;=35),"Type 3",IF(AND('Test Sample Data'!N161&gt;=30,'Control Sample Data'!N161&gt;=30,OR(I161&gt;=0.05,I161="N/A")),"Type 2",IF(OR(AND('Test Sample Data'!N161&gt;=30,'Control Sample Data'!N161&lt;=30),AND('Test Sample Data'!N161&lt;=30,'Control Sample Data'!N161&gt;=30)),"Type 1","OKAY")))</f>
        <v>OKAY</v>
      </c>
    </row>
    <row r="162" spans="1:11" ht="12.75">
      <c r="A162" s="92"/>
      <c r="B162" s="91" t="str">
        <f>'Gene Table'!D162</f>
        <v>MIMAT0004515</v>
      </c>
      <c r="C162" s="83" t="s">
        <v>261</v>
      </c>
      <c r="D162" s="84" t="e">
        <f>Calculations!BN163</f>
        <v>#DIV/0!</v>
      </c>
      <c r="E162" s="84" t="e">
        <f>Calculations!BO163</f>
        <v>#DIV/0!</v>
      </c>
      <c r="F162" s="85" t="e">
        <f t="shared" si="12"/>
        <v>#DIV/0!</v>
      </c>
      <c r="G162" s="85" t="e">
        <f t="shared" si="13"/>
        <v>#DIV/0!</v>
      </c>
      <c r="H162" s="84" t="e">
        <f t="shared" si="14"/>
        <v>#DIV/0!</v>
      </c>
      <c r="I162" s="88" t="str">
        <f>IF(OR(COUNT(Calculations!BP163:BY163)&lt;3,COUNT(Calculations!BZ163:CI163)&lt;3),"N/A",IF(ISERROR(TTEST(Calculations!BP163:BY163,Calculations!BZ163:CI163,2,2)),"N/A",TTEST(Calculations!BP163:BY163,Calculations!BZ163:CI163,2,2)))</f>
        <v>N/A</v>
      </c>
      <c r="J162" s="84" t="e">
        <f t="shared" si="15"/>
        <v>#DIV/0!</v>
      </c>
      <c r="K162" s="89" t="str">
        <f>IF(AND('Test Sample Data'!N162&gt;=35,'Control Sample Data'!N162&gt;=35),"Type 3",IF(AND('Test Sample Data'!N162&gt;=30,'Control Sample Data'!N162&gt;=30,OR(I162&gt;=0.05,I162="N/A")),"Type 2",IF(OR(AND('Test Sample Data'!N162&gt;=30,'Control Sample Data'!N162&lt;=30),AND('Test Sample Data'!N162&lt;=30,'Control Sample Data'!N162&gt;=30)),"Type 1","OKAY")))</f>
        <v>OKAY</v>
      </c>
    </row>
    <row r="163" spans="1:11" ht="12.75">
      <c r="A163" s="92"/>
      <c r="B163" s="91" t="str">
        <f>'Gene Table'!D163</f>
        <v>MIMAT0004673</v>
      </c>
      <c r="C163" s="83" t="s">
        <v>265</v>
      </c>
      <c r="D163" s="84" t="e">
        <f>Calculations!BN164</f>
        <v>#DIV/0!</v>
      </c>
      <c r="E163" s="84" t="e">
        <f>Calculations!BO164</f>
        <v>#DIV/0!</v>
      </c>
      <c r="F163" s="85" t="e">
        <f t="shared" si="12"/>
        <v>#DIV/0!</v>
      </c>
      <c r="G163" s="85" t="e">
        <f t="shared" si="13"/>
        <v>#DIV/0!</v>
      </c>
      <c r="H163" s="84" t="e">
        <f t="shared" si="14"/>
        <v>#DIV/0!</v>
      </c>
      <c r="I163" s="88" t="str">
        <f>IF(OR(COUNT(Calculations!BP164:BY164)&lt;3,COUNT(Calculations!BZ164:CI164)&lt;3),"N/A",IF(ISERROR(TTEST(Calculations!BP164:BY164,Calculations!BZ164:CI164,2,2)),"N/A",TTEST(Calculations!BP164:BY164,Calculations!BZ164:CI164,2,2)))</f>
        <v>N/A</v>
      </c>
      <c r="J163" s="84" t="e">
        <f t="shared" si="15"/>
        <v>#DIV/0!</v>
      </c>
      <c r="K163" s="89" t="str">
        <f>IF(AND('Test Sample Data'!N163&gt;=35,'Control Sample Data'!N163&gt;=35),"Type 3",IF(AND('Test Sample Data'!N163&gt;=30,'Control Sample Data'!N163&gt;=30,OR(I163&gt;=0.05,I163="N/A")),"Type 2",IF(OR(AND('Test Sample Data'!N163&gt;=30,'Control Sample Data'!N163&lt;=30),AND('Test Sample Data'!N163&lt;=30,'Control Sample Data'!N163&gt;=30)),"Type 1","OKAY")))</f>
        <v>OKAY</v>
      </c>
    </row>
    <row r="164" spans="1:11" ht="12.75">
      <c r="A164" s="92"/>
      <c r="B164" s="91" t="str">
        <f>'Gene Table'!D164</f>
        <v>MIMAT0004551</v>
      </c>
      <c r="C164" s="83" t="s">
        <v>269</v>
      </c>
      <c r="D164" s="84" t="e">
        <f>Calculations!BN165</f>
        <v>#DIV/0!</v>
      </c>
      <c r="E164" s="84" t="e">
        <f>Calculations!BO165</f>
        <v>#DIV/0!</v>
      </c>
      <c r="F164" s="85" t="e">
        <f t="shared" si="12"/>
        <v>#DIV/0!</v>
      </c>
      <c r="G164" s="85" t="e">
        <f t="shared" si="13"/>
        <v>#DIV/0!</v>
      </c>
      <c r="H164" s="84" t="e">
        <f t="shared" si="14"/>
        <v>#DIV/0!</v>
      </c>
      <c r="I164" s="88" t="str">
        <f>IF(OR(COUNT(Calculations!BP165:BY165)&lt;3,COUNT(Calculations!BZ165:CI165)&lt;3),"N/A",IF(ISERROR(TTEST(Calculations!BP165:BY165,Calculations!BZ165:CI165,2,2)),"N/A",TTEST(Calculations!BP165:BY165,Calculations!BZ165:CI165,2,2)))</f>
        <v>N/A</v>
      </c>
      <c r="J164" s="84" t="e">
        <f t="shared" si="15"/>
        <v>#DIV/0!</v>
      </c>
      <c r="K164" s="89" t="str">
        <f>IF(AND('Test Sample Data'!N164&gt;=35,'Control Sample Data'!N164&gt;=35),"Type 3",IF(AND('Test Sample Data'!N164&gt;=30,'Control Sample Data'!N164&gt;=30,OR(I164&gt;=0.05,I164="N/A")),"Type 2",IF(OR(AND('Test Sample Data'!N164&gt;=30,'Control Sample Data'!N164&lt;=30),AND('Test Sample Data'!N164&lt;=30,'Control Sample Data'!N164&gt;=30)),"Type 1","OKAY")))</f>
        <v>OKAY</v>
      </c>
    </row>
    <row r="165" spans="1:11" ht="12.75">
      <c r="A165" s="92"/>
      <c r="B165" s="91" t="str">
        <f>'Gene Table'!D165</f>
        <v>MIMAT0004703</v>
      </c>
      <c r="C165" s="83" t="s">
        <v>273</v>
      </c>
      <c r="D165" s="84" t="e">
        <f>Calculations!BN166</f>
        <v>#DIV/0!</v>
      </c>
      <c r="E165" s="84" t="e">
        <f>Calculations!BO166</f>
        <v>#DIV/0!</v>
      </c>
      <c r="F165" s="85" t="e">
        <f t="shared" si="12"/>
        <v>#DIV/0!</v>
      </c>
      <c r="G165" s="85" t="e">
        <f t="shared" si="13"/>
        <v>#DIV/0!</v>
      </c>
      <c r="H165" s="84" t="e">
        <f t="shared" si="14"/>
        <v>#DIV/0!</v>
      </c>
      <c r="I165" s="88" t="str">
        <f>IF(OR(COUNT(Calculations!BP166:BY166)&lt;3,COUNT(Calculations!BZ166:CI166)&lt;3),"N/A",IF(ISERROR(TTEST(Calculations!BP166:BY166,Calculations!BZ166:CI166,2,2)),"N/A",TTEST(Calculations!BP166:BY166,Calculations!BZ166:CI166,2,2)))</f>
        <v>N/A</v>
      </c>
      <c r="J165" s="84" t="e">
        <f t="shared" si="15"/>
        <v>#DIV/0!</v>
      </c>
      <c r="K165" s="89" t="str">
        <f>IF(AND('Test Sample Data'!N165&gt;=35,'Control Sample Data'!N165&gt;=35),"Type 3",IF(AND('Test Sample Data'!N165&gt;=30,'Control Sample Data'!N165&gt;=30,OR(I165&gt;=0.05,I165="N/A")),"Type 2",IF(OR(AND('Test Sample Data'!N165&gt;=30,'Control Sample Data'!N165&lt;=30),AND('Test Sample Data'!N165&lt;=30,'Control Sample Data'!N165&gt;=30)),"Type 1","OKAY")))</f>
        <v>OKAY</v>
      </c>
    </row>
    <row r="166" spans="1:11" ht="12.75">
      <c r="A166" s="92"/>
      <c r="B166" s="91" t="str">
        <f>'Gene Table'!D166</f>
        <v>MIMAT0004506</v>
      </c>
      <c r="C166" s="83" t="s">
        <v>277</v>
      </c>
      <c r="D166" s="84" t="e">
        <f>Calculations!BN167</f>
        <v>#DIV/0!</v>
      </c>
      <c r="E166" s="84" t="e">
        <f>Calculations!BO167</f>
        <v>#DIV/0!</v>
      </c>
      <c r="F166" s="85" t="e">
        <f t="shared" si="12"/>
        <v>#DIV/0!</v>
      </c>
      <c r="G166" s="85" t="e">
        <f t="shared" si="13"/>
        <v>#DIV/0!</v>
      </c>
      <c r="H166" s="84" t="e">
        <f t="shared" si="14"/>
        <v>#DIV/0!</v>
      </c>
      <c r="I166" s="88" t="str">
        <f>IF(OR(COUNT(Calculations!BP167:BY167)&lt;3,COUNT(Calculations!BZ167:CI167)&lt;3),"N/A",IF(ISERROR(TTEST(Calculations!BP167:BY167,Calculations!BZ167:CI167,2,2)),"N/A",TTEST(Calculations!BP167:BY167,Calculations!BZ167:CI167,2,2)))</f>
        <v>N/A</v>
      </c>
      <c r="J166" s="84" t="e">
        <f t="shared" si="15"/>
        <v>#DIV/0!</v>
      </c>
      <c r="K166" s="89" t="str">
        <f>IF(AND('Test Sample Data'!N166&gt;=35,'Control Sample Data'!N166&gt;=35),"Type 3",IF(AND('Test Sample Data'!N166&gt;=30,'Control Sample Data'!N166&gt;=30,OR(I166&gt;=0.05,I166="N/A")),"Type 2",IF(OR(AND('Test Sample Data'!N166&gt;=30,'Control Sample Data'!N166&lt;=30),AND('Test Sample Data'!N166&lt;=30,'Control Sample Data'!N166&gt;=30)),"Type 1","OKAY")))</f>
        <v>OKAY</v>
      </c>
    </row>
    <row r="167" spans="1:11" ht="12.75">
      <c r="A167" s="92"/>
      <c r="B167" s="91" t="str">
        <f>'Gene Table'!D167</f>
        <v>MIMAT0000685</v>
      </c>
      <c r="C167" s="83" t="s">
        <v>281</v>
      </c>
      <c r="D167" s="84" t="e">
        <f>Calculations!BN168</f>
        <v>#DIV/0!</v>
      </c>
      <c r="E167" s="84" t="e">
        <f>Calculations!BO168</f>
        <v>#DIV/0!</v>
      </c>
      <c r="F167" s="85" t="e">
        <f t="shared" si="12"/>
        <v>#DIV/0!</v>
      </c>
      <c r="G167" s="85" t="e">
        <f t="shared" si="13"/>
        <v>#DIV/0!</v>
      </c>
      <c r="H167" s="84" t="e">
        <f t="shared" si="14"/>
        <v>#DIV/0!</v>
      </c>
      <c r="I167" s="88" t="str">
        <f>IF(OR(COUNT(Calculations!BP168:BY168)&lt;3,COUNT(Calculations!BZ168:CI168)&lt;3),"N/A",IF(ISERROR(TTEST(Calculations!BP168:BY168,Calculations!BZ168:CI168,2,2)),"N/A",TTEST(Calculations!BP168:BY168,Calculations!BZ168:CI168,2,2)))</f>
        <v>N/A</v>
      </c>
      <c r="J167" s="84" t="e">
        <f t="shared" si="15"/>
        <v>#DIV/0!</v>
      </c>
      <c r="K167" s="89" t="str">
        <f>IF(AND('Test Sample Data'!N167&gt;=35,'Control Sample Data'!N167&gt;=35),"Type 3",IF(AND('Test Sample Data'!N167&gt;=30,'Control Sample Data'!N167&gt;=30,OR(I167&gt;=0.05,I167="N/A")),"Type 2",IF(OR(AND('Test Sample Data'!N167&gt;=30,'Control Sample Data'!N167&lt;=30),AND('Test Sample Data'!N167&lt;=30,'Control Sample Data'!N167&gt;=30)),"Type 1","OKAY")))</f>
        <v>OKAY</v>
      </c>
    </row>
    <row r="168" spans="1:11" ht="12.75">
      <c r="A168" s="92"/>
      <c r="B168" s="91" t="str">
        <f>'Gene Table'!D168</f>
        <v>MIMAT0004686</v>
      </c>
      <c r="C168" s="83" t="s">
        <v>285</v>
      </c>
      <c r="D168" s="84" t="e">
        <f>Calculations!BN169</f>
        <v>#DIV/0!</v>
      </c>
      <c r="E168" s="84" t="e">
        <f>Calculations!BO169</f>
        <v>#DIV/0!</v>
      </c>
      <c r="F168" s="85" t="e">
        <f t="shared" si="12"/>
        <v>#DIV/0!</v>
      </c>
      <c r="G168" s="85" t="e">
        <f t="shared" si="13"/>
        <v>#DIV/0!</v>
      </c>
      <c r="H168" s="84" t="e">
        <f t="shared" si="14"/>
        <v>#DIV/0!</v>
      </c>
      <c r="I168" s="88" t="str">
        <f>IF(OR(COUNT(Calculations!BP169:BY169)&lt;3,COUNT(Calculations!BZ169:CI169)&lt;3),"N/A",IF(ISERROR(TTEST(Calculations!BP169:BY169,Calculations!BZ169:CI169,2,2)),"N/A",TTEST(Calculations!BP169:BY169,Calculations!BZ169:CI169,2,2)))</f>
        <v>N/A</v>
      </c>
      <c r="J168" s="84" t="e">
        <f t="shared" si="15"/>
        <v>#DIV/0!</v>
      </c>
      <c r="K168" s="89" t="str">
        <f>IF(AND('Test Sample Data'!N168&gt;=35,'Control Sample Data'!N168&gt;=35),"Type 3",IF(AND('Test Sample Data'!N168&gt;=30,'Control Sample Data'!N168&gt;=30,OR(I168&gt;=0.05,I168="N/A")),"Type 2",IF(OR(AND('Test Sample Data'!N168&gt;=30,'Control Sample Data'!N168&lt;=30),AND('Test Sample Data'!N168&lt;=30,'Control Sample Data'!N168&gt;=30)),"Type 1","OKAY")))</f>
        <v>OKAY</v>
      </c>
    </row>
    <row r="169" spans="1:11" ht="12.75">
      <c r="A169" s="92"/>
      <c r="B169" s="91" t="str">
        <f>'Gene Table'!D169</f>
        <v>MIMAT0004956</v>
      </c>
      <c r="C169" s="83" t="s">
        <v>289</v>
      </c>
      <c r="D169" s="84" t="e">
        <f>Calculations!BN170</f>
        <v>#DIV/0!</v>
      </c>
      <c r="E169" s="84" t="e">
        <f>Calculations!BO170</f>
        <v>#DIV/0!</v>
      </c>
      <c r="F169" s="85" t="e">
        <f t="shared" si="12"/>
        <v>#DIV/0!</v>
      </c>
      <c r="G169" s="85" t="e">
        <f t="shared" si="13"/>
        <v>#DIV/0!</v>
      </c>
      <c r="H169" s="84" t="e">
        <f t="shared" si="14"/>
        <v>#DIV/0!</v>
      </c>
      <c r="I169" s="88" t="str">
        <f>IF(OR(COUNT(Calculations!BP170:BY170)&lt;3,COUNT(Calculations!BZ170:CI170)&lt;3),"N/A",IF(ISERROR(TTEST(Calculations!BP170:BY170,Calculations!BZ170:CI170,2,2)),"N/A",TTEST(Calculations!BP170:BY170,Calculations!BZ170:CI170,2,2)))</f>
        <v>N/A</v>
      </c>
      <c r="J169" s="84" t="e">
        <f t="shared" si="15"/>
        <v>#DIV/0!</v>
      </c>
      <c r="K169" s="89" t="str">
        <f>IF(AND('Test Sample Data'!N169&gt;=35,'Control Sample Data'!N169&gt;=35),"Type 3",IF(AND('Test Sample Data'!N169&gt;=30,'Control Sample Data'!N169&gt;=30,OR(I169&gt;=0.05,I169="N/A")),"Type 2",IF(OR(AND('Test Sample Data'!N169&gt;=30,'Control Sample Data'!N169&lt;=30),AND('Test Sample Data'!N169&lt;=30,'Control Sample Data'!N169&gt;=30)),"Type 1","OKAY")))</f>
        <v>OKAY</v>
      </c>
    </row>
    <row r="170" spans="1:11" ht="12.75">
      <c r="A170" s="92"/>
      <c r="B170" s="91" t="str">
        <f>'Gene Table'!D170</f>
        <v>MIMAT0004749</v>
      </c>
      <c r="C170" s="83" t="s">
        <v>293</v>
      </c>
      <c r="D170" s="84" t="e">
        <f>Calculations!BN171</f>
        <v>#DIV/0!</v>
      </c>
      <c r="E170" s="84" t="e">
        <f>Calculations!BO171</f>
        <v>#DIV/0!</v>
      </c>
      <c r="F170" s="85" t="e">
        <f t="shared" si="12"/>
        <v>#DIV/0!</v>
      </c>
      <c r="G170" s="85" t="e">
        <f t="shared" si="13"/>
        <v>#DIV/0!</v>
      </c>
      <c r="H170" s="84" t="e">
        <f t="shared" si="14"/>
        <v>#DIV/0!</v>
      </c>
      <c r="I170" s="88" t="str">
        <f>IF(OR(COUNT(Calculations!BP171:BY171)&lt;3,COUNT(Calculations!BZ171:CI171)&lt;3),"N/A",IF(ISERROR(TTEST(Calculations!BP171:BY171,Calculations!BZ171:CI171,2,2)),"N/A",TTEST(Calculations!BP171:BY171,Calculations!BZ171:CI171,2,2)))</f>
        <v>N/A</v>
      </c>
      <c r="J170" s="84" t="e">
        <f t="shared" si="15"/>
        <v>#DIV/0!</v>
      </c>
      <c r="K170" s="89" t="str">
        <f>IF(AND('Test Sample Data'!N170&gt;=35,'Control Sample Data'!N170&gt;=35),"Type 3",IF(AND('Test Sample Data'!N170&gt;=30,'Control Sample Data'!N170&gt;=30,OR(I170&gt;=0.05,I170="N/A")),"Type 2",IF(OR(AND('Test Sample Data'!N170&gt;=30,'Control Sample Data'!N170&lt;=30),AND('Test Sample Data'!N170&lt;=30,'Control Sample Data'!N170&gt;=30)),"Type 1","OKAY")))</f>
        <v>OKAY</v>
      </c>
    </row>
    <row r="171" spans="1:11" ht="12.75">
      <c r="A171" s="92"/>
      <c r="B171" s="91" t="str">
        <f>'Gene Table'!D171</f>
        <v>MIMAT0004927</v>
      </c>
      <c r="C171" s="83" t="s">
        <v>297</v>
      </c>
      <c r="D171" s="84" t="e">
        <f>Calculations!BN172</f>
        <v>#DIV/0!</v>
      </c>
      <c r="E171" s="84" t="e">
        <f>Calculations!BO172</f>
        <v>#DIV/0!</v>
      </c>
      <c r="F171" s="85" t="e">
        <f t="shared" si="12"/>
        <v>#DIV/0!</v>
      </c>
      <c r="G171" s="85" t="e">
        <f t="shared" si="13"/>
        <v>#DIV/0!</v>
      </c>
      <c r="H171" s="84" t="e">
        <f t="shared" si="14"/>
        <v>#DIV/0!</v>
      </c>
      <c r="I171" s="88" t="str">
        <f>IF(OR(COUNT(Calculations!BP172:BY172)&lt;3,COUNT(Calculations!BZ172:CI172)&lt;3),"N/A",IF(ISERROR(TTEST(Calculations!BP172:BY172,Calculations!BZ172:CI172,2,2)),"N/A",TTEST(Calculations!BP172:BY172,Calculations!BZ172:CI172,2,2)))</f>
        <v>N/A</v>
      </c>
      <c r="J171" s="84" t="e">
        <f t="shared" si="15"/>
        <v>#DIV/0!</v>
      </c>
      <c r="K171" s="89" t="str">
        <f>IF(AND('Test Sample Data'!N171&gt;=35,'Control Sample Data'!N171&gt;=35),"Type 3",IF(AND('Test Sample Data'!N171&gt;=30,'Control Sample Data'!N171&gt;=30,OR(I171&gt;=0.05,I171="N/A")),"Type 2",IF(OR(AND('Test Sample Data'!N171&gt;=30,'Control Sample Data'!N171&lt;=30),AND('Test Sample Data'!N171&lt;=30,'Control Sample Data'!N171&gt;=30)),"Type 1","OKAY")))</f>
        <v>OKAY</v>
      </c>
    </row>
    <row r="172" spans="1:11" ht="12.75">
      <c r="A172" s="92"/>
      <c r="B172" s="91" t="str">
        <f>'Gene Table'!D172</f>
        <v>MIMAT0010195</v>
      </c>
      <c r="C172" s="83" t="s">
        <v>301</v>
      </c>
      <c r="D172" s="84" t="e">
        <f>Calculations!BN173</f>
        <v>#DIV/0!</v>
      </c>
      <c r="E172" s="84" t="e">
        <f>Calculations!BO173</f>
        <v>#DIV/0!</v>
      </c>
      <c r="F172" s="85" t="e">
        <f t="shared" si="12"/>
        <v>#DIV/0!</v>
      </c>
      <c r="G172" s="85" t="e">
        <f t="shared" si="13"/>
        <v>#DIV/0!</v>
      </c>
      <c r="H172" s="84" t="e">
        <f t="shared" si="14"/>
        <v>#DIV/0!</v>
      </c>
      <c r="I172" s="88" t="str">
        <f>IF(OR(COUNT(Calculations!BP173:BY173)&lt;3,COUNT(Calculations!BZ173:CI173)&lt;3),"N/A",IF(ISERROR(TTEST(Calculations!BP173:BY173,Calculations!BZ173:CI173,2,2)),"N/A",TTEST(Calculations!BP173:BY173,Calculations!BZ173:CI173,2,2)))</f>
        <v>N/A</v>
      </c>
      <c r="J172" s="84" t="e">
        <f t="shared" si="15"/>
        <v>#DIV/0!</v>
      </c>
      <c r="K172" s="89" t="str">
        <f>IF(AND('Test Sample Data'!N172&gt;=35,'Control Sample Data'!N172&gt;=35),"Type 3",IF(AND('Test Sample Data'!N172&gt;=30,'Control Sample Data'!N172&gt;=30,OR(I172&gt;=0.05,I172="N/A")),"Type 2",IF(OR(AND('Test Sample Data'!N172&gt;=30,'Control Sample Data'!N172&lt;=30),AND('Test Sample Data'!N172&lt;=30,'Control Sample Data'!N172&gt;=30)),"Type 1","OKAY")))</f>
        <v>OKAY</v>
      </c>
    </row>
    <row r="173" spans="1:11" ht="12.75">
      <c r="A173" s="92"/>
      <c r="B173" s="91" t="str">
        <f>'Gene Table'!D173</f>
        <v>MIMAT0015072</v>
      </c>
      <c r="C173" s="83" t="s">
        <v>305</v>
      </c>
      <c r="D173" s="84" t="e">
        <f>Calculations!BN174</f>
        <v>#DIV/0!</v>
      </c>
      <c r="E173" s="84" t="e">
        <f>Calculations!BO174</f>
        <v>#DIV/0!</v>
      </c>
      <c r="F173" s="85" t="e">
        <f t="shared" si="12"/>
        <v>#DIV/0!</v>
      </c>
      <c r="G173" s="85" t="e">
        <f t="shared" si="13"/>
        <v>#DIV/0!</v>
      </c>
      <c r="H173" s="84" t="e">
        <f t="shared" si="14"/>
        <v>#DIV/0!</v>
      </c>
      <c r="I173" s="88" t="str">
        <f>IF(OR(COUNT(Calculations!BP174:BY174)&lt;3,COUNT(Calculations!BZ174:CI174)&lt;3),"N/A",IF(ISERROR(TTEST(Calculations!BP174:BY174,Calculations!BZ174:CI174,2,2)),"N/A",TTEST(Calculations!BP174:BY174,Calculations!BZ174:CI174,2,2)))</f>
        <v>N/A</v>
      </c>
      <c r="J173" s="84" t="e">
        <f t="shared" si="15"/>
        <v>#DIV/0!</v>
      </c>
      <c r="K173" s="89" t="str">
        <f>IF(AND('Test Sample Data'!N173&gt;=35,'Control Sample Data'!N173&gt;=35),"Type 3",IF(AND('Test Sample Data'!N173&gt;=30,'Control Sample Data'!N173&gt;=30,OR(I173&gt;=0.05,I173="N/A")),"Type 2",IF(OR(AND('Test Sample Data'!N173&gt;=30,'Control Sample Data'!N173&lt;=30),AND('Test Sample Data'!N173&lt;=30,'Control Sample Data'!N173&gt;=30)),"Type 1","OKAY")))</f>
        <v>OKAY</v>
      </c>
    </row>
    <row r="174" spans="1:11" ht="12.75">
      <c r="A174" s="92"/>
      <c r="B174" s="91" t="str">
        <f>'Gene Table'!D174</f>
        <v>MIMAT0004593</v>
      </c>
      <c r="C174" s="83" t="s">
        <v>309</v>
      </c>
      <c r="D174" s="84" t="e">
        <f>Calculations!BN175</f>
        <v>#DIV/0!</v>
      </c>
      <c r="E174" s="84" t="e">
        <f>Calculations!BO175</f>
        <v>#DIV/0!</v>
      </c>
      <c r="F174" s="85" t="e">
        <f t="shared" si="12"/>
        <v>#DIV/0!</v>
      </c>
      <c r="G174" s="85" t="e">
        <f t="shared" si="13"/>
        <v>#DIV/0!</v>
      </c>
      <c r="H174" s="84" t="e">
        <f t="shared" si="14"/>
        <v>#DIV/0!</v>
      </c>
      <c r="I174" s="88" t="str">
        <f>IF(OR(COUNT(Calculations!BP175:BY175)&lt;3,COUNT(Calculations!BZ175:CI175)&lt;3),"N/A",IF(ISERROR(TTEST(Calculations!BP175:BY175,Calculations!BZ175:CI175,2,2)),"N/A",TTEST(Calculations!BP175:BY175,Calculations!BZ175:CI175,2,2)))</f>
        <v>N/A</v>
      </c>
      <c r="J174" s="84" t="e">
        <f t="shared" si="15"/>
        <v>#DIV/0!</v>
      </c>
      <c r="K174" s="89" t="str">
        <f>IF(AND('Test Sample Data'!N174&gt;=35,'Control Sample Data'!N174&gt;=35),"Type 3",IF(AND('Test Sample Data'!N174&gt;=30,'Control Sample Data'!N174&gt;=30,OR(I174&gt;=0.05,I174="N/A")),"Type 2",IF(OR(AND('Test Sample Data'!N174&gt;=30,'Control Sample Data'!N174&lt;=30),AND('Test Sample Data'!N174&lt;=30,'Control Sample Data'!N174&gt;=30)),"Type 1","OKAY")))</f>
        <v>OKAY</v>
      </c>
    </row>
    <row r="175" spans="1:11" ht="12.75">
      <c r="A175" s="92"/>
      <c r="B175" s="91" t="str">
        <f>'Gene Table'!D175</f>
        <v>MIMAT0004598</v>
      </c>
      <c r="C175" s="83" t="s">
        <v>313</v>
      </c>
      <c r="D175" s="84" t="e">
        <f>Calculations!BN176</f>
        <v>#DIV/0!</v>
      </c>
      <c r="E175" s="84" t="e">
        <f>Calculations!BO176</f>
        <v>#DIV/0!</v>
      </c>
      <c r="F175" s="85" t="e">
        <f t="shared" si="12"/>
        <v>#DIV/0!</v>
      </c>
      <c r="G175" s="85" t="e">
        <f t="shared" si="13"/>
        <v>#DIV/0!</v>
      </c>
      <c r="H175" s="84" t="e">
        <f t="shared" si="14"/>
        <v>#DIV/0!</v>
      </c>
      <c r="I175" s="88" t="str">
        <f>IF(OR(COUNT(Calculations!BP176:BY176)&lt;3,COUNT(Calculations!BZ176:CI176)&lt;3),"N/A",IF(ISERROR(TTEST(Calculations!BP176:BY176,Calculations!BZ176:CI176,2,2)),"N/A",TTEST(Calculations!BP176:BY176,Calculations!BZ176:CI176,2,2)))</f>
        <v>N/A</v>
      </c>
      <c r="J175" s="84" t="e">
        <f t="shared" si="15"/>
        <v>#DIV/0!</v>
      </c>
      <c r="K175" s="89" t="str">
        <f>IF(AND('Test Sample Data'!N175&gt;=35,'Control Sample Data'!N175&gt;=35),"Type 3",IF(AND('Test Sample Data'!N175&gt;=30,'Control Sample Data'!N175&gt;=30,OR(I175&gt;=0.05,I175="N/A")),"Type 2",IF(OR(AND('Test Sample Data'!N175&gt;=30,'Control Sample Data'!N175&lt;=30),AND('Test Sample Data'!N175&lt;=30,'Control Sample Data'!N175&gt;=30)),"Type 1","OKAY")))</f>
        <v>OKAY</v>
      </c>
    </row>
    <row r="176" spans="1:11" ht="12.75">
      <c r="A176" s="92"/>
      <c r="B176" s="91" t="str">
        <f>'Gene Table'!D176</f>
        <v>MIMAT0004610</v>
      </c>
      <c r="C176" s="83" t="s">
        <v>317</v>
      </c>
      <c r="D176" s="84" t="e">
        <f>Calculations!BN177</f>
        <v>#DIV/0!</v>
      </c>
      <c r="E176" s="84" t="e">
        <f>Calculations!BO177</f>
        <v>#DIV/0!</v>
      </c>
      <c r="F176" s="85" t="e">
        <f t="shared" si="12"/>
        <v>#DIV/0!</v>
      </c>
      <c r="G176" s="85" t="e">
        <f t="shared" si="13"/>
        <v>#DIV/0!</v>
      </c>
      <c r="H176" s="84" t="e">
        <f t="shared" si="14"/>
        <v>#DIV/0!</v>
      </c>
      <c r="I176" s="88" t="str">
        <f>IF(OR(COUNT(Calculations!BP177:BY177)&lt;3,COUNT(Calculations!BZ177:CI177)&lt;3),"N/A",IF(ISERROR(TTEST(Calculations!BP177:BY177,Calculations!BZ177:CI177,2,2)),"N/A",TTEST(Calculations!BP177:BY177,Calculations!BZ177:CI177,2,2)))</f>
        <v>N/A</v>
      </c>
      <c r="J176" s="84" t="e">
        <f t="shared" si="15"/>
        <v>#DIV/0!</v>
      </c>
      <c r="K176" s="89" t="str">
        <f>IF(AND('Test Sample Data'!N176&gt;=35,'Control Sample Data'!N176&gt;=35),"Type 3",IF(AND('Test Sample Data'!N176&gt;=30,'Control Sample Data'!N176&gt;=30,OR(I176&gt;=0.05,I176="N/A")),"Type 2",IF(OR(AND('Test Sample Data'!N176&gt;=30,'Control Sample Data'!N176&lt;=30),AND('Test Sample Data'!N176&lt;=30,'Control Sample Data'!N176&gt;=30)),"Type 1","OKAY")))</f>
        <v>OKAY</v>
      </c>
    </row>
    <row r="177" spans="1:11" ht="12.75">
      <c r="A177" s="92"/>
      <c r="B177" s="91" t="str">
        <f>'Gene Table'!D177</f>
        <v>MIMAT0004488</v>
      </c>
      <c r="C177" s="83" t="s">
        <v>321</v>
      </c>
      <c r="D177" s="84" t="e">
        <f>Calculations!BN178</f>
        <v>#DIV/0!</v>
      </c>
      <c r="E177" s="84" t="e">
        <f>Calculations!BO178</f>
        <v>#DIV/0!</v>
      </c>
      <c r="F177" s="85" t="e">
        <f t="shared" si="12"/>
        <v>#DIV/0!</v>
      </c>
      <c r="G177" s="85" t="e">
        <f t="shared" si="13"/>
        <v>#DIV/0!</v>
      </c>
      <c r="H177" s="84" t="e">
        <f t="shared" si="14"/>
        <v>#DIV/0!</v>
      </c>
      <c r="I177" s="88" t="str">
        <f>IF(OR(COUNT(Calculations!BP178:BY178)&lt;3,COUNT(Calculations!BZ178:CI178)&lt;3),"N/A",IF(ISERROR(TTEST(Calculations!BP178:BY178,Calculations!BZ178:CI178,2,2)),"N/A",TTEST(Calculations!BP178:BY178,Calculations!BZ178:CI178,2,2)))</f>
        <v>N/A</v>
      </c>
      <c r="J177" s="84" t="e">
        <f t="shared" si="15"/>
        <v>#DIV/0!</v>
      </c>
      <c r="K177" s="89" t="str">
        <f>IF(AND('Test Sample Data'!N177&gt;=35,'Control Sample Data'!N177&gt;=35),"Type 3",IF(AND('Test Sample Data'!N177&gt;=30,'Control Sample Data'!N177&gt;=30,OR(I177&gt;=0.05,I177="N/A")),"Type 2",IF(OR(AND('Test Sample Data'!N177&gt;=30,'Control Sample Data'!N177&lt;=30),AND('Test Sample Data'!N177&lt;=30,'Control Sample Data'!N177&gt;=30)),"Type 1","OKAY")))</f>
        <v>OKAY</v>
      </c>
    </row>
    <row r="178" spans="1:11" ht="12.75">
      <c r="A178" s="92"/>
      <c r="B178" s="91" t="str">
        <f>'Gene Table'!D178</f>
        <v>MIMAT0004586</v>
      </c>
      <c r="C178" s="83" t="s">
        <v>325</v>
      </c>
      <c r="D178" s="84" t="e">
        <f>Calculations!BN179</f>
        <v>#DIV/0!</v>
      </c>
      <c r="E178" s="84" t="e">
        <f>Calculations!BO179</f>
        <v>#DIV/0!</v>
      </c>
      <c r="F178" s="85" t="e">
        <f t="shared" si="12"/>
        <v>#DIV/0!</v>
      </c>
      <c r="G178" s="85" t="e">
        <f t="shared" si="13"/>
        <v>#DIV/0!</v>
      </c>
      <c r="H178" s="84" t="e">
        <f t="shared" si="14"/>
        <v>#DIV/0!</v>
      </c>
      <c r="I178" s="88" t="str">
        <f>IF(OR(COUNT(Calculations!BP179:BY179)&lt;3,COUNT(Calculations!BZ179:CI179)&lt;3),"N/A",IF(ISERROR(TTEST(Calculations!BP179:BY179,Calculations!BZ179:CI179,2,2)),"N/A",TTEST(Calculations!BP179:BY179,Calculations!BZ179:CI179,2,2)))</f>
        <v>N/A</v>
      </c>
      <c r="J178" s="84" t="e">
        <f t="shared" si="15"/>
        <v>#DIV/0!</v>
      </c>
      <c r="K178" s="89" t="str">
        <f>IF(AND('Test Sample Data'!N178&gt;=35,'Control Sample Data'!N178&gt;=35),"Type 3",IF(AND('Test Sample Data'!N178&gt;=30,'Control Sample Data'!N178&gt;=30,OR(I178&gt;=0.05,I178="N/A")),"Type 2",IF(OR(AND('Test Sample Data'!N178&gt;=30,'Control Sample Data'!N178&lt;=30),AND('Test Sample Data'!N178&lt;=30,'Control Sample Data'!N178&gt;=30)),"Type 1","OKAY")))</f>
        <v>OKAY</v>
      </c>
    </row>
    <row r="179" spans="1:11" ht="12.75">
      <c r="A179" s="92"/>
      <c r="B179" s="91" t="str">
        <f>'Gene Table'!D179</f>
        <v>MIMAT0004489</v>
      </c>
      <c r="C179" s="83" t="s">
        <v>329</v>
      </c>
      <c r="D179" s="84" t="e">
        <f>Calculations!BN180</f>
        <v>#DIV/0!</v>
      </c>
      <c r="E179" s="84" t="e">
        <f>Calculations!BO180</f>
        <v>#DIV/0!</v>
      </c>
      <c r="F179" s="85" t="e">
        <f t="shared" si="12"/>
        <v>#DIV/0!</v>
      </c>
      <c r="G179" s="85" t="e">
        <f t="shared" si="13"/>
        <v>#DIV/0!</v>
      </c>
      <c r="H179" s="84" t="e">
        <f t="shared" si="14"/>
        <v>#DIV/0!</v>
      </c>
      <c r="I179" s="88" t="str">
        <f>IF(OR(COUNT(Calculations!BP180:BY180)&lt;3,COUNT(Calculations!BZ180:CI180)&lt;3),"N/A",IF(ISERROR(TTEST(Calculations!BP180:BY180,Calculations!BZ180:CI180,2,2)),"N/A",TTEST(Calculations!BP180:BY180,Calculations!BZ180:CI180,2,2)))</f>
        <v>N/A</v>
      </c>
      <c r="J179" s="84" t="e">
        <f t="shared" si="15"/>
        <v>#DIV/0!</v>
      </c>
      <c r="K179" s="89" t="str">
        <f>IF(AND('Test Sample Data'!N179&gt;=35,'Control Sample Data'!N179&gt;=35),"Type 3",IF(AND('Test Sample Data'!N179&gt;=30,'Control Sample Data'!N179&gt;=30,OR(I179&gt;=0.05,I179="N/A")),"Type 2",IF(OR(AND('Test Sample Data'!N179&gt;=30,'Control Sample Data'!N179&lt;=30),AND('Test Sample Data'!N179&lt;=30,'Control Sample Data'!N179&gt;=30)),"Type 1","OKAY")))</f>
        <v>OKAY</v>
      </c>
    </row>
    <row r="180" spans="1:11" ht="12.75">
      <c r="A180" s="92"/>
      <c r="B180" s="91" t="str">
        <f>'Gene Table'!D180</f>
        <v>MIMAT0004518</v>
      </c>
      <c r="C180" s="83" t="s">
        <v>333</v>
      </c>
      <c r="D180" s="84" t="e">
        <f>Calculations!BN181</f>
        <v>#DIV/0!</v>
      </c>
      <c r="E180" s="84" t="e">
        <f>Calculations!BO181</f>
        <v>#DIV/0!</v>
      </c>
      <c r="F180" s="85" t="e">
        <f t="shared" si="12"/>
        <v>#DIV/0!</v>
      </c>
      <c r="G180" s="85" t="e">
        <f t="shared" si="13"/>
        <v>#DIV/0!</v>
      </c>
      <c r="H180" s="84" t="e">
        <f t="shared" si="14"/>
        <v>#DIV/0!</v>
      </c>
      <c r="I180" s="88" t="str">
        <f>IF(OR(COUNT(Calculations!BP181:BY181)&lt;3,COUNT(Calculations!BZ181:CI181)&lt;3),"N/A",IF(ISERROR(TTEST(Calculations!BP181:BY181,Calculations!BZ181:CI181,2,2)),"N/A",TTEST(Calculations!BP181:BY181,Calculations!BZ181:CI181,2,2)))</f>
        <v>N/A</v>
      </c>
      <c r="J180" s="84" t="e">
        <f t="shared" si="15"/>
        <v>#DIV/0!</v>
      </c>
      <c r="K180" s="89" t="str">
        <f>IF(AND('Test Sample Data'!N180&gt;=35,'Control Sample Data'!N180&gt;=35),"Type 3",IF(AND('Test Sample Data'!N180&gt;=30,'Control Sample Data'!N180&gt;=30,OR(I180&gt;=0.05,I180="N/A")),"Type 2",IF(OR(AND('Test Sample Data'!N180&gt;=30,'Control Sample Data'!N180&lt;=30),AND('Test Sample Data'!N180&lt;=30,'Control Sample Data'!N180&gt;=30)),"Type 1","OKAY")))</f>
        <v>OKAY</v>
      </c>
    </row>
    <row r="181" spans="1:11" ht="12.75">
      <c r="A181" s="92"/>
      <c r="B181" s="91" t="str">
        <f>'Gene Table'!D181</f>
        <v>MIMAT0000071</v>
      </c>
      <c r="C181" s="83" t="s">
        <v>337</v>
      </c>
      <c r="D181" s="84" t="e">
        <f>Calculations!BN182</f>
        <v>#DIV/0!</v>
      </c>
      <c r="E181" s="84" t="e">
        <f>Calculations!BO182</f>
        <v>#DIV/0!</v>
      </c>
      <c r="F181" s="85" t="e">
        <f t="shared" si="12"/>
        <v>#DIV/0!</v>
      </c>
      <c r="G181" s="85" t="e">
        <f t="shared" si="13"/>
        <v>#DIV/0!</v>
      </c>
      <c r="H181" s="84" t="e">
        <f t="shared" si="14"/>
        <v>#DIV/0!</v>
      </c>
      <c r="I181" s="88" t="str">
        <f>IF(OR(COUNT(Calculations!BP182:BY182)&lt;3,COUNT(Calculations!BZ182:CI182)&lt;3),"N/A",IF(ISERROR(TTEST(Calculations!BP182:BY182,Calculations!BZ182:CI182,2,2)),"N/A",TTEST(Calculations!BP182:BY182,Calculations!BZ182:CI182,2,2)))</f>
        <v>N/A</v>
      </c>
      <c r="J181" s="84" t="e">
        <f t="shared" si="15"/>
        <v>#DIV/0!</v>
      </c>
      <c r="K181" s="89" t="str">
        <f>IF(AND('Test Sample Data'!N181&gt;=35,'Control Sample Data'!N181&gt;=35),"Type 3",IF(AND('Test Sample Data'!N181&gt;=30,'Control Sample Data'!N181&gt;=30,OR(I181&gt;=0.05,I181="N/A")),"Type 2",IF(OR(AND('Test Sample Data'!N181&gt;=30,'Control Sample Data'!N181&lt;=30),AND('Test Sample Data'!N181&lt;=30,'Control Sample Data'!N181&gt;=30)),"Type 1","OKAY")))</f>
        <v>OKAY</v>
      </c>
    </row>
    <row r="182" spans="1:11" ht="12.75">
      <c r="A182" s="92"/>
      <c r="B182" s="91" t="str">
        <f>'Gene Table'!D182</f>
        <v>MIMAT0004560</v>
      </c>
      <c r="C182" s="83" t="s">
        <v>341</v>
      </c>
      <c r="D182" s="84" t="e">
        <f>Calculations!BN183</f>
        <v>#DIV/0!</v>
      </c>
      <c r="E182" s="84" t="e">
        <f>Calculations!BO183</f>
        <v>#DIV/0!</v>
      </c>
      <c r="F182" s="85" t="e">
        <f t="shared" si="12"/>
        <v>#DIV/0!</v>
      </c>
      <c r="G182" s="85" t="e">
        <f t="shared" si="13"/>
        <v>#DIV/0!</v>
      </c>
      <c r="H182" s="84" t="e">
        <f t="shared" si="14"/>
        <v>#DIV/0!</v>
      </c>
      <c r="I182" s="88" t="str">
        <f>IF(OR(COUNT(Calculations!BP183:BY183)&lt;3,COUNT(Calculations!BZ183:CI183)&lt;3),"N/A",IF(ISERROR(TTEST(Calculations!BP183:BY183,Calculations!BZ183:CI183,2,2)),"N/A",TTEST(Calculations!BP183:BY183,Calculations!BZ183:CI183,2,2)))</f>
        <v>N/A</v>
      </c>
      <c r="J182" s="84" t="e">
        <f t="shared" si="15"/>
        <v>#DIV/0!</v>
      </c>
      <c r="K182" s="89" t="str">
        <f>IF(AND('Test Sample Data'!N182&gt;=35,'Control Sample Data'!N182&gt;=35),"Type 3",IF(AND('Test Sample Data'!N182&gt;=30,'Control Sample Data'!N182&gt;=30,OR(I182&gt;=0.05,I182="N/A")),"Type 2",IF(OR(AND('Test Sample Data'!N182&gt;=30,'Control Sample Data'!N182&lt;=30),AND('Test Sample Data'!N182&lt;=30,'Control Sample Data'!N182&gt;=30)),"Type 1","OKAY")))</f>
        <v>OKAY</v>
      </c>
    </row>
    <row r="183" spans="1:11" ht="12.75">
      <c r="A183" s="92"/>
      <c r="B183" s="91" t="str">
        <f>'Gene Table'!D183</f>
        <v>NC</v>
      </c>
      <c r="C183" s="83" t="s">
        <v>345</v>
      </c>
      <c r="D183" s="84" t="e">
        <f>Calculations!BN184</f>
        <v>#DIV/0!</v>
      </c>
      <c r="E183" s="84" t="e">
        <f>Calculations!BO184</f>
        <v>#DIV/0!</v>
      </c>
      <c r="F183" s="85" t="e">
        <f aca="true" t="shared" si="16" ref="F183:F194">2^-D183</f>
        <v>#DIV/0!</v>
      </c>
      <c r="G183" s="85" t="e">
        <f aca="true" t="shared" si="17" ref="G183:G194">2^-E183</f>
        <v>#DIV/0!</v>
      </c>
      <c r="H183" s="84" t="e">
        <f aca="true" t="shared" si="18" ref="H183:H194">F183/G183</f>
        <v>#DIV/0!</v>
      </c>
      <c r="I183" s="88" t="str">
        <f>IF(OR(COUNT(Calculations!BP184:BY184)&lt;3,COUNT(Calculations!BZ184:CI184)&lt;3),"N/A",IF(ISERROR(TTEST(Calculations!BP184:BY184,Calculations!BZ184:CI184,2,2)),"N/A",TTEST(Calculations!BP184:BY184,Calculations!BZ184:CI184,2,2)))</f>
        <v>N/A</v>
      </c>
      <c r="J183" s="84" t="e">
        <f aca="true" t="shared" si="19" ref="J183:J194">IF(H183&gt;1,H183,-1/H183)</f>
        <v>#DIV/0!</v>
      </c>
      <c r="K183" s="89" t="str">
        <f>IF(AND('Test Sample Data'!N183&gt;=35,'Control Sample Data'!N183&gt;=35),"Type 3",IF(AND('Test Sample Data'!N183&gt;=30,'Control Sample Data'!N183&gt;=30,OR(I183&gt;=0.05,I183="N/A")),"Type 2",IF(OR(AND('Test Sample Data'!N183&gt;=30,'Control Sample Data'!N183&lt;=30),AND('Test Sample Data'!N183&lt;=30,'Control Sample Data'!N183&gt;=30)),"Type 1","OKAY")))</f>
        <v>OKAY</v>
      </c>
    </row>
    <row r="184" spans="1:11" ht="12.75">
      <c r="A184" s="92"/>
      <c r="B184" s="91" t="str">
        <f>'Gene Table'!D184</f>
        <v>NC</v>
      </c>
      <c r="C184" s="83" t="s">
        <v>347</v>
      </c>
      <c r="D184" s="84" t="e">
        <f>Calculations!BN185</f>
        <v>#DIV/0!</v>
      </c>
      <c r="E184" s="84" t="e">
        <f>Calculations!BO185</f>
        <v>#DIV/0!</v>
      </c>
      <c r="F184" s="85" t="e">
        <f t="shared" si="16"/>
        <v>#DIV/0!</v>
      </c>
      <c r="G184" s="85" t="e">
        <f t="shared" si="17"/>
        <v>#DIV/0!</v>
      </c>
      <c r="H184" s="84" t="e">
        <f t="shared" si="18"/>
        <v>#DIV/0!</v>
      </c>
      <c r="I184" s="88" t="str">
        <f>IF(OR(COUNT(Calculations!BP185:BY185)&lt;3,COUNT(Calculations!BZ185:CI185)&lt;3),"N/A",IF(ISERROR(TTEST(Calculations!BP185:BY185,Calculations!BZ185:CI185,2,2)),"N/A",TTEST(Calculations!BP185:BY185,Calculations!BZ185:CI185,2,2)))</f>
        <v>N/A</v>
      </c>
      <c r="J184" s="84" t="e">
        <f t="shared" si="19"/>
        <v>#DIV/0!</v>
      </c>
      <c r="K184" s="89" t="str">
        <f>IF(AND('Test Sample Data'!N184&gt;=35,'Control Sample Data'!N184&gt;=35),"Type 3",IF(AND('Test Sample Data'!N184&gt;=30,'Control Sample Data'!N184&gt;=30,OR(I184&gt;=0.05,I184="N/A")),"Type 2",IF(OR(AND('Test Sample Data'!N184&gt;=30,'Control Sample Data'!N184&lt;=30),AND('Test Sample Data'!N184&lt;=30,'Control Sample Data'!N184&gt;=30)),"Type 1","OKAY")))</f>
        <v>OKAY</v>
      </c>
    </row>
    <row r="185" spans="1:11" ht="12.75">
      <c r="A185" s="92"/>
      <c r="B185" s="91" t="str">
        <f>'Gene Table'!D185</f>
        <v>NR_002752</v>
      </c>
      <c r="C185" s="83" t="s">
        <v>348</v>
      </c>
      <c r="D185" s="84" t="e">
        <f>Calculations!BN186</f>
        <v>#DIV/0!</v>
      </c>
      <c r="E185" s="84" t="e">
        <f>Calculations!BO186</f>
        <v>#DIV/0!</v>
      </c>
      <c r="F185" s="85" t="e">
        <f t="shared" si="16"/>
        <v>#DIV/0!</v>
      </c>
      <c r="G185" s="85" t="e">
        <f t="shared" si="17"/>
        <v>#DIV/0!</v>
      </c>
      <c r="H185" s="84" t="e">
        <f t="shared" si="18"/>
        <v>#DIV/0!</v>
      </c>
      <c r="I185" s="88" t="str">
        <f>IF(OR(COUNT(Calculations!BP186:BY186)&lt;3,COUNT(Calculations!BZ186:CI186)&lt;3),"N/A",IF(ISERROR(TTEST(Calculations!BP186:BY186,Calculations!BZ186:CI186,2,2)),"N/A",TTEST(Calculations!BP186:BY186,Calculations!BZ186:CI186,2,2)))</f>
        <v>N/A</v>
      </c>
      <c r="J185" s="84" t="e">
        <f t="shared" si="19"/>
        <v>#DIV/0!</v>
      </c>
      <c r="K185" s="89" t="str">
        <f>IF(AND('Test Sample Data'!N185&gt;=35,'Control Sample Data'!N185&gt;=35),"Type 3",IF(AND('Test Sample Data'!N185&gt;=30,'Control Sample Data'!N185&gt;=30,OR(I185&gt;=0.05,I185="N/A")),"Type 2",IF(OR(AND('Test Sample Data'!N185&gt;=30,'Control Sample Data'!N185&lt;=30),AND('Test Sample Data'!N185&lt;=30,'Control Sample Data'!N185&gt;=30)),"Type 1","OKAY")))</f>
        <v>OKAY</v>
      </c>
    </row>
    <row r="186" spans="1:11" ht="12.75">
      <c r="A186" s="92"/>
      <c r="B186" s="91" t="str">
        <f>'Gene Table'!D186</f>
        <v>NR_002750</v>
      </c>
      <c r="C186" s="83" t="s">
        <v>352</v>
      </c>
      <c r="D186" s="84" t="e">
        <f>Calculations!BN187</f>
        <v>#DIV/0!</v>
      </c>
      <c r="E186" s="84" t="e">
        <f>Calculations!BO187</f>
        <v>#DIV/0!</v>
      </c>
      <c r="F186" s="85" t="e">
        <f t="shared" si="16"/>
        <v>#DIV/0!</v>
      </c>
      <c r="G186" s="85" t="e">
        <f t="shared" si="17"/>
        <v>#DIV/0!</v>
      </c>
      <c r="H186" s="84" t="e">
        <f t="shared" si="18"/>
        <v>#DIV/0!</v>
      </c>
      <c r="I186" s="88" t="str">
        <f>IF(OR(COUNT(Calculations!BP187:BY187)&lt;3,COUNT(Calculations!BZ187:CI187)&lt;3),"N/A",IF(ISERROR(TTEST(Calculations!BP187:BY187,Calculations!BZ187:CI187,2,2)),"N/A",TTEST(Calculations!BP187:BY187,Calculations!BZ187:CI187,2,2)))</f>
        <v>N/A</v>
      </c>
      <c r="J186" s="84" t="e">
        <f t="shared" si="19"/>
        <v>#DIV/0!</v>
      </c>
      <c r="K186" s="89" t="str">
        <f>IF(AND('Test Sample Data'!N186&gt;=35,'Control Sample Data'!N186&gt;=35),"Type 3",IF(AND('Test Sample Data'!N186&gt;=30,'Control Sample Data'!N186&gt;=30,OR(I186&gt;=0.05,I186="N/A")),"Type 2",IF(OR(AND('Test Sample Data'!N186&gt;=30,'Control Sample Data'!N186&lt;=30),AND('Test Sample Data'!N186&lt;=30,'Control Sample Data'!N186&gt;=30)),"Type 1","OKAY")))</f>
        <v>OKAY</v>
      </c>
    </row>
    <row r="187" spans="1:11" ht="12.75">
      <c r="A187" s="92"/>
      <c r="B187" s="91" t="str">
        <f>'Gene Table'!D187</f>
        <v>NR_002745</v>
      </c>
      <c r="C187" s="83" t="s">
        <v>356</v>
      </c>
      <c r="D187" s="84" t="e">
        <f>Calculations!BN188</f>
        <v>#DIV/0!</v>
      </c>
      <c r="E187" s="84" t="e">
        <f>Calculations!BO188</f>
        <v>#DIV/0!</v>
      </c>
      <c r="F187" s="85" t="e">
        <f t="shared" si="16"/>
        <v>#DIV/0!</v>
      </c>
      <c r="G187" s="85" t="e">
        <f t="shared" si="17"/>
        <v>#DIV/0!</v>
      </c>
      <c r="H187" s="84" t="e">
        <f t="shared" si="18"/>
        <v>#DIV/0!</v>
      </c>
      <c r="I187" s="88" t="str">
        <f>IF(OR(COUNT(Calculations!BP188:BY188)&lt;3,COUNT(Calculations!BZ188:CI188)&lt;3),"N/A",IF(ISERROR(TTEST(Calculations!BP188:BY188,Calculations!BZ188:CI188,2,2)),"N/A",TTEST(Calculations!BP188:BY188,Calculations!BZ188:CI188,2,2)))</f>
        <v>N/A</v>
      </c>
      <c r="J187" s="84" t="e">
        <f t="shared" si="19"/>
        <v>#DIV/0!</v>
      </c>
      <c r="K187" s="89" t="str">
        <f>IF(AND('Test Sample Data'!N187&gt;=35,'Control Sample Data'!N187&gt;=35),"Type 3",IF(AND('Test Sample Data'!N187&gt;=30,'Control Sample Data'!N187&gt;=30,OR(I187&gt;=0.05,I187="N/A")),"Type 2",IF(OR(AND('Test Sample Data'!N187&gt;=30,'Control Sample Data'!N187&lt;=30),AND('Test Sample Data'!N187&lt;=30,'Control Sample Data'!N187&gt;=30)),"Type 1","OKAY")))</f>
        <v>OKAY</v>
      </c>
    </row>
    <row r="188" spans="1:11" ht="12.75">
      <c r="A188" s="92"/>
      <c r="B188" s="91" t="str">
        <f>'Gene Table'!D188</f>
        <v>NR_002746</v>
      </c>
      <c r="C188" s="83" t="s">
        <v>360</v>
      </c>
      <c r="D188" s="84" t="e">
        <f>Calculations!BN189</f>
        <v>#DIV/0!</v>
      </c>
      <c r="E188" s="84" t="e">
        <f>Calculations!BO189</f>
        <v>#DIV/0!</v>
      </c>
      <c r="F188" s="85" t="e">
        <f t="shared" si="16"/>
        <v>#DIV/0!</v>
      </c>
      <c r="G188" s="85" t="e">
        <f t="shared" si="17"/>
        <v>#DIV/0!</v>
      </c>
      <c r="H188" s="84" t="e">
        <f t="shared" si="18"/>
        <v>#DIV/0!</v>
      </c>
      <c r="I188" s="88" t="str">
        <f>IF(OR(COUNT(Calculations!BP189:BY189)&lt;3,COUNT(Calculations!BZ189:CI189)&lt;3),"N/A",IF(ISERROR(TTEST(Calculations!BP189:BY189,Calculations!BZ189:CI189,2,2)),"N/A",TTEST(Calculations!BP189:BY189,Calculations!BZ189:CI189,2,2)))</f>
        <v>N/A</v>
      </c>
      <c r="J188" s="84" t="e">
        <f t="shared" si="19"/>
        <v>#DIV/0!</v>
      </c>
      <c r="K188" s="89" t="str">
        <f>IF(AND('Test Sample Data'!N188&gt;=35,'Control Sample Data'!N188&gt;=35),"Type 3",IF(AND('Test Sample Data'!N188&gt;=30,'Control Sample Data'!N188&gt;=30,OR(I188&gt;=0.05,I188="N/A")),"Type 2",IF(OR(AND('Test Sample Data'!N188&gt;=30,'Control Sample Data'!N188&lt;=30),AND('Test Sample Data'!N188&lt;=30,'Control Sample Data'!N188&gt;=30)),"Type 1","OKAY")))</f>
        <v>OKAY</v>
      </c>
    </row>
    <row r="189" spans="1:11" ht="12.75">
      <c r="A189" s="92"/>
      <c r="B189" s="91" t="str">
        <f>'Gene Table'!D189</f>
        <v>NR_002744</v>
      </c>
      <c r="C189" s="83" t="s">
        <v>364</v>
      </c>
      <c r="D189" s="84" t="e">
        <f>Calculations!BN190</f>
        <v>#DIV/0!</v>
      </c>
      <c r="E189" s="84" t="e">
        <f>Calculations!BO190</f>
        <v>#DIV/0!</v>
      </c>
      <c r="F189" s="85" t="e">
        <f t="shared" si="16"/>
        <v>#DIV/0!</v>
      </c>
      <c r="G189" s="85" t="e">
        <f t="shared" si="17"/>
        <v>#DIV/0!</v>
      </c>
      <c r="H189" s="84" t="e">
        <f t="shared" si="18"/>
        <v>#DIV/0!</v>
      </c>
      <c r="I189" s="88" t="str">
        <f>IF(OR(COUNT(Calculations!BP190:BY190)&lt;3,COUNT(Calculations!BZ190:CI190)&lt;3),"N/A",IF(ISERROR(TTEST(Calculations!BP190:BY190,Calculations!BZ190:CI190,2,2)),"N/A",TTEST(Calculations!BP190:BY190,Calculations!BZ190:CI190,2,2)))</f>
        <v>N/A</v>
      </c>
      <c r="J189" s="84" t="e">
        <f t="shared" si="19"/>
        <v>#DIV/0!</v>
      </c>
      <c r="K189" s="89" t="str">
        <f>IF(AND('Test Sample Data'!N189&gt;=35,'Control Sample Data'!N189&gt;=35),"Type 3",IF(AND('Test Sample Data'!N189&gt;=30,'Control Sample Data'!N189&gt;=30,OR(I189&gt;=0.05,I189="N/A")),"Type 2",IF(OR(AND('Test Sample Data'!N189&gt;=30,'Control Sample Data'!N189&lt;=30),AND('Test Sample Data'!N189&lt;=30,'Control Sample Data'!N189&gt;=30)),"Type 1","OKAY")))</f>
        <v>OKAY</v>
      </c>
    </row>
    <row r="190" spans="1:11" ht="12.75">
      <c r="A190" s="92"/>
      <c r="B190" s="91" t="str">
        <f>'Gene Table'!D190</f>
        <v>NR_002450</v>
      </c>
      <c r="C190" s="83" t="s">
        <v>368</v>
      </c>
      <c r="D190" s="84" t="e">
        <f>Calculations!BN191</f>
        <v>#DIV/0!</v>
      </c>
      <c r="E190" s="84" t="e">
        <f>Calculations!BO191</f>
        <v>#DIV/0!</v>
      </c>
      <c r="F190" s="85" t="e">
        <f t="shared" si="16"/>
        <v>#DIV/0!</v>
      </c>
      <c r="G190" s="85" t="e">
        <f t="shared" si="17"/>
        <v>#DIV/0!</v>
      </c>
      <c r="H190" s="84" t="e">
        <f t="shared" si="18"/>
        <v>#DIV/0!</v>
      </c>
      <c r="I190" s="88" t="str">
        <f>IF(OR(COUNT(Calculations!BP191:BY191)&lt;3,COUNT(Calculations!BZ191:CI191)&lt;3),"N/A",IF(ISERROR(TTEST(Calculations!BP191:BY191,Calculations!BZ191:CI191,2,2)),"N/A",TTEST(Calculations!BP191:BY191,Calculations!BZ191:CI191,2,2)))</f>
        <v>N/A</v>
      </c>
      <c r="J190" s="84" t="e">
        <f t="shared" si="19"/>
        <v>#DIV/0!</v>
      </c>
      <c r="K190" s="89" t="str">
        <f>IF(AND('Test Sample Data'!N190&gt;=35,'Control Sample Data'!N190&gt;=35),"Type 3",IF(AND('Test Sample Data'!N190&gt;=30,'Control Sample Data'!N190&gt;=30,OR(I190&gt;=0.05,I190="N/A")),"Type 2",IF(OR(AND('Test Sample Data'!N190&gt;=30,'Control Sample Data'!N190&lt;=30),AND('Test Sample Data'!N190&lt;=30,'Control Sample Data'!N190&gt;=30)),"Type 1","OKAY")))</f>
        <v>OKAY</v>
      </c>
    </row>
    <row r="191" spans="1:11" ht="12.75">
      <c r="A191" s="92"/>
      <c r="B191" s="91" t="str">
        <f>'Gene Table'!D191</f>
        <v>RT</v>
      </c>
      <c r="C191" s="83" t="s">
        <v>372</v>
      </c>
      <c r="D191" s="84" t="e">
        <f>Calculations!BN192</f>
        <v>#DIV/0!</v>
      </c>
      <c r="E191" s="84" t="e">
        <f>Calculations!BO192</f>
        <v>#DIV/0!</v>
      </c>
      <c r="F191" s="85" t="e">
        <f t="shared" si="16"/>
        <v>#DIV/0!</v>
      </c>
      <c r="G191" s="85" t="e">
        <f t="shared" si="17"/>
        <v>#DIV/0!</v>
      </c>
      <c r="H191" s="84" t="e">
        <f t="shared" si="18"/>
        <v>#DIV/0!</v>
      </c>
      <c r="I191" s="88" t="str">
        <f>IF(OR(COUNT(Calculations!BP192:BY192)&lt;3,COUNT(Calculations!BZ192:CI192)&lt;3),"N/A",IF(ISERROR(TTEST(Calculations!BP192:BY192,Calculations!BZ192:CI192,2,2)),"N/A",TTEST(Calculations!BP192:BY192,Calculations!BZ192:CI192,2,2)))</f>
        <v>N/A</v>
      </c>
      <c r="J191" s="84" t="e">
        <f t="shared" si="19"/>
        <v>#DIV/0!</v>
      </c>
      <c r="K191" s="89" t="str">
        <f>IF(AND('Test Sample Data'!N191&gt;=35,'Control Sample Data'!N191&gt;=35),"Type 3",IF(AND('Test Sample Data'!N191&gt;=30,'Control Sample Data'!N191&gt;=30,OR(I191&gt;=0.05,I191="N/A")),"Type 2",IF(OR(AND('Test Sample Data'!N191&gt;=30,'Control Sample Data'!N191&lt;=30),AND('Test Sample Data'!N191&lt;=30,'Control Sample Data'!N191&gt;=30)),"Type 1","OKAY")))</f>
        <v>OKAY</v>
      </c>
    </row>
    <row r="192" spans="1:11" ht="12.75">
      <c r="A192" s="92"/>
      <c r="B192" s="91" t="str">
        <f>'Gene Table'!D192</f>
        <v>RT</v>
      </c>
      <c r="C192" s="83" t="s">
        <v>374</v>
      </c>
      <c r="D192" s="84" t="e">
        <f>Calculations!BN193</f>
        <v>#DIV/0!</v>
      </c>
      <c r="E192" s="84" t="e">
        <f>Calculations!BO193</f>
        <v>#DIV/0!</v>
      </c>
      <c r="F192" s="85" t="e">
        <f t="shared" si="16"/>
        <v>#DIV/0!</v>
      </c>
      <c r="G192" s="85" t="e">
        <f t="shared" si="17"/>
        <v>#DIV/0!</v>
      </c>
      <c r="H192" s="84" t="e">
        <f t="shared" si="18"/>
        <v>#DIV/0!</v>
      </c>
      <c r="I192" s="88" t="str">
        <f>IF(OR(COUNT(Calculations!BP193:BY193)&lt;3,COUNT(Calculations!BZ193:CI193)&lt;3),"N/A",IF(ISERROR(TTEST(Calculations!BP193:BY193,Calculations!BZ193:CI193,2,2)),"N/A",TTEST(Calculations!BP193:BY193,Calculations!BZ193:CI193,2,2)))</f>
        <v>N/A</v>
      </c>
      <c r="J192" s="84" t="e">
        <f t="shared" si="19"/>
        <v>#DIV/0!</v>
      </c>
      <c r="K192" s="89" t="str">
        <f>IF(AND('Test Sample Data'!N192&gt;=35,'Control Sample Data'!N192&gt;=35),"Type 3",IF(AND('Test Sample Data'!N192&gt;=30,'Control Sample Data'!N192&gt;=30,OR(I192&gt;=0.05,I192="N/A")),"Type 2",IF(OR(AND('Test Sample Data'!N192&gt;=30,'Control Sample Data'!N192&lt;=30),AND('Test Sample Data'!N192&lt;=30,'Control Sample Data'!N192&gt;=30)),"Type 1","OKAY")))</f>
        <v>OKAY</v>
      </c>
    </row>
    <row r="193" spans="1:11" ht="12.75">
      <c r="A193" s="92"/>
      <c r="B193" s="91" t="str">
        <f>'Gene Table'!D193</f>
        <v>PCR</v>
      </c>
      <c r="C193" s="83" t="s">
        <v>375</v>
      </c>
      <c r="D193" s="84" t="e">
        <f>Calculations!BN194</f>
        <v>#DIV/0!</v>
      </c>
      <c r="E193" s="84" t="e">
        <f>Calculations!BO194</f>
        <v>#DIV/0!</v>
      </c>
      <c r="F193" s="85" t="e">
        <f t="shared" si="16"/>
        <v>#DIV/0!</v>
      </c>
      <c r="G193" s="85" t="e">
        <f t="shared" si="17"/>
        <v>#DIV/0!</v>
      </c>
      <c r="H193" s="84" t="e">
        <f t="shared" si="18"/>
        <v>#DIV/0!</v>
      </c>
      <c r="I193" s="88" t="str">
        <f>IF(OR(COUNT(Calculations!BP194:BY194)&lt;3,COUNT(Calculations!BZ194:CI194)&lt;3),"N/A",IF(ISERROR(TTEST(Calculations!BP194:BY194,Calculations!BZ194:CI194,2,2)),"N/A",TTEST(Calculations!BP194:BY194,Calculations!BZ194:CI194,2,2)))</f>
        <v>N/A</v>
      </c>
      <c r="J193" s="84" t="e">
        <f t="shared" si="19"/>
        <v>#DIV/0!</v>
      </c>
      <c r="K193" s="89" t="str">
        <f>IF(AND('Test Sample Data'!N193&gt;=35,'Control Sample Data'!N193&gt;=35),"Type 3",IF(AND('Test Sample Data'!N193&gt;=30,'Control Sample Data'!N193&gt;=30,OR(I193&gt;=0.05,I193="N/A")),"Type 2",IF(OR(AND('Test Sample Data'!N193&gt;=30,'Control Sample Data'!N193&lt;=30),AND('Test Sample Data'!N193&lt;=30,'Control Sample Data'!N193&gt;=30)),"Type 1","OKAY")))</f>
        <v>OKAY</v>
      </c>
    </row>
    <row r="194" spans="1:11" ht="12.75">
      <c r="A194" s="92"/>
      <c r="B194" s="91" t="str">
        <f>'Gene Table'!D194</f>
        <v>PCR</v>
      </c>
      <c r="C194" s="83" t="s">
        <v>377</v>
      </c>
      <c r="D194" s="84" t="e">
        <f>Calculations!BN195</f>
        <v>#DIV/0!</v>
      </c>
      <c r="E194" s="84" t="e">
        <f>Calculations!BO195</f>
        <v>#DIV/0!</v>
      </c>
      <c r="F194" s="85" t="e">
        <f t="shared" si="16"/>
        <v>#DIV/0!</v>
      </c>
      <c r="G194" s="85" t="e">
        <f t="shared" si="17"/>
        <v>#DIV/0!</v>
      </c>
      <c r="H194" s="84" t="e">
        <f t="shared" si="18"/>
        <v>#DIV/0!</v>
      </c>
      <c r="I194" s="88" t="str">
        <f>IF(OR(COUNT(Calculations!BP195:BY195)&lt;3,COUNT(Calculations!BZ195:CI195)&lt;3),"N/A",IF(ISERROR(TTEST(Calculations!BP195:BY195,Calculations!BZ195:CI195,2,2)),"N/A",TTEST(Calculations!BP195:BY195,Calculations!BZ195:CI195,2,2)))</f>
        <v>N/A</v>
      </c>
      <c r="J194" s="84" t="e">
        <f t="shared" si="19"/>
        <v>#DIV/0!</v>
      </c>
      <c r="K194" s="89" t="str">
        <f>IF(AND('Test Sample Data'!N194&gt;=35,'Control Sample Data'!N194&gt;=35),"Type 3",IF(AND('Test Sample Data'!N194&gt;=30,'Control Sample Data'!N194&gt;=30,OR(I194&gt;=0.05,I194="N/A")),"Type 2",IF(OR(AND('Test Sample Data'!N194&gt;=30,'Control Sample Data'!N194&lt;=30),AND('Test Sample Data'!N194&lt;=30,'Control Sample Data'!N194&gt;=30)),"Type 1","OKAY")))</f>
        <v>OKAY</v>
      </c>
    </row>
  </sheetData>
  <mergeCells count="8">
    <mergeCell ref="D1:E1"/>
    <mergeCell ref="F1:G1"/>
    <mergeCell ref="A1:A2"/>
    <mergeCell ref="A3:A98"/>
    <mergeCell ref="A99:A194"/>
    <mergeCell ref="B1:B2"/>
    <mergeCell ref="C1:C2"/>
    <mergeCell ref="K1:K2"/>
  </mergeCells>
  <conditionalFormatting sqref="H3:H436">
    <cfRule type="cellIs" priority="4" dxfId="0" operator="greaterThan" stopIfTrue="1">
      <formula>2</formula>
    </cfRule>
    <cfRule type="cellIs" priority="5" dxfId="1" operator="lessThan" stopIfTrue="1">
      <formula>0.33</formula>
    </cfRule>
  </conditionalFormatting>
  <conditionalFormatting sqref="I3:I436">
    <cfRule type="cellIs" priority="1" dxfId="0" operator="lessThanOrEqual" stopIfTrue="1">
      <formula>0.05</formula>
    </cfRule>
  </conditionalFormatting>
  <conditionalFormatting sqref="J3:J436">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4" customWidth="1"/>
    <col min="16" max="16384" width="9.140625" style="74" customWidth="1"/>
  </cols>
  <sheetData>
    <row r="1" spans="1:8" ht="15" customHeight="1">
      <c r="A1" s="75" t="s">
        <v>685</v>
      </c>
      <c r="B1" s="76" t="s">
        <v>686</v>
      </c>
      <c r="C1" s="76" t="s">
        <v>687</v>
      </c>
      <c r="D1" s="76" t="s">
        <v>688</v>
      </c>
      <c r="E1" s="76" t="s">
        <v>689</v>
      </c>
      <c r="F1" s="76" t="s">
        <v>690</v>
      </c>
      <c r="G1" s="76" t="s">
        <v>691</v>
      </c>
      <c r="H1" s="76" t="s">
        <v>692</v>
      </c>
    </row>
    <row r="2" spans="1:8" ht="15" customHeight="1">
      <c r="A2" s="77">
        <v>1</v>
      </c>
      <c r="B2" s="78" t="e">
        <f>Results!H3</f>
        <v>#DIV/0!</v>
      </c>
      <c r="C2" s="78" t="e">
        <f>Results!H15</f>
        <v>#DIV/0!</v>
      </c>
      <c r="D2" s="78" t="e">
        <f>Results!H27</f>
        <v>#DIV/0!</v>
      </c>
      <c r="E2" s="78" t="e">
        <f>Results!H39</f>
        <v>#DIV/0!</v>
      </c>
      <c r="F2" s="78" t="e">
        <f>Results!H51</f>
        <v>#DIV/0!</v>
      </c>
      <c r="G2" s="78" t="e">
        <f>Results!H63</f>
        <v>#DIV/0!</v>
      </c>
      <c r="H2" s="78" t="e">
        <f>Results!H75</f>
        <v>#DIV/0!</v>
      </c>
    </row>
    <row r="3" spans="1:8" ht="15" customHeight="1">
      <c r="A3" s="77">
        <v>2</v>
      </c>
      <c r="B3" s="78" t="e">
        <f>Results!H4</f>
        <v>#DIV/0!</v>
      </c>
      <c r="C3" s="78" t="e">
        <f>Results!H16</f>
        <v>#DIV/0!</v>
      </c>
      <c r="D3" s="78" t="e">
        <f>Results!H28</f>
        <v>#DIV/0!</v>
      </c>
      <c r="E3" s="78" t="e">
        <f>Results!H40</f>
        <v>#DIV/0!</v>
      </c>
      <c r="F3" s="78" t="e">
        <f>Results!H52</f>
        <v>#DIV/0!</v>
      </c>
      <c r="G3" s="78" t="e">
        <f>Results!H64</f>
        <v>#DIV/0!</v>
      </c>
      <c r="H3" s="78" t="e">
        <f>Results!H76</f>
        <v>#DIV/0!</v>
      </c>
    </row>
    <row r="4" spans="1:8" ht="15" customHeight="1">
      <c r="A4" s="77">
        <v>3</v>
      </c>
      <c r="B4" s="78" t="e">
        <f>Results!H5</f>
        <v>#DIV/0!</v>
      </c>
      <c r="C4" s="78" t="e">
        <f>Results!H17</f>
        <v>#DIV/0!</v>
      </c>
      <c r="D4" s="78" t="e">
        <f>Results!H29</f>
        <v>#DIV/0!</v>
      </c>
      <c r="E4" s="78" t="e">
        <f>Results!H41</f>
        <v>#DIV/0!</v>
      </c>
      <c r="F4" s="78" t="e">
        <f>Results!H53</f>
        <v>#DIV/0!</v>
      </c>
      <c r="G4" s="78" t="e">
        <f>Results!H65</f>
        <v>#DIV/0!</v>
      </c>
      <c r="H4" s="78" t="e">
        <f>Results!H77</f>
        <v>#DIV/0!</v>
      </c>
    </row>
    <row r="5" spans="1:8" ht="15" customHeight="1">
      <c r="A5" s="77">
        <v>4</v>
      </c>
      <c r="B5" s="78" t="e">
        <f>Results!H6</f>
        <v>#DIV/0!</v>
      </c>
      <c r="C5" s="78" t="e">
        <f>Results!H18</f>
        <v>#DIV/0!</v>
      </c>
      <c r="D5" s="78" t="e">
        <f>Results!H30</f>
        <v>#DIV/0!</v>
      </c>
      <c r="E5" s="78" t="e">
        <f>Results!H42</f>
        <v>#DIV/0!</v>
      </c>
      <c r="F5" s="78" t="e">
        <f>Results!H54</f>
        <v>#DIV/0!</v>
      </c>
      <c r="G5" s="78" t="e">
        <f>Results!H66</f>
        <v>#DIV/0!</v>
      </c>
      <c r="H5" s="78" t="e">
        <f>Results!H78</f>
        <v>#DIV/0!</v>
      </c>
    </row>
    <row r="6" spans="1:8" ht="15" customHeight="1">
      <c r="A6" s="77">
        <v>5</v>
      </c>
      <c r="B6" s="78" t="e">
        <f>Results!H7</f>
        <v>#DIV/0!</v>
      </c>
      <c r="C6" s="78" t="e">
        <f>Results!H19</f>
        <v>#DIV/0!</v>
      </c>
      <c r="D6" s="78" t="e">
        <f>Results!H31</f>
        <v>#DIV/0!</v>
      </c>
      <c r="E6" s="78" t="e">
        <f>Results!H43</f>
        <v>#DIV/0!</v>
      </c>
      <c r="F6" s="78" t="e">
        <f>Results!H55</f>
        <v>#DIV/0!</v>
      </c>
      <c r="G6" s="78" t="e">
        <f>Results!H67</f>
        <v>#DIV/0!</v>
      </c>
      <c r="H6" s="78" t="e">
        <f>Results!H79</f>
        <v>#DIV/0!</v>
      </c>
    </row>
    <row r="7" spans="1:8" ht="15" customHeight="1">
      <c r="A7" s="77">
        <v>6</v>
      </c>
      <c r="B7" s="78" t="e">
        <f>Results!H8</f>
        <v>#DIV/0!</v>
      </c>
      <c r="C7" s="78" t="e">
        <f>Results!H20</f>
        <v>#DIV/0!</v>
      </c>
      <c r="D7" s="78" t="e">
        <f>Results!H32</f>
        <v>#DIV/0!</v>
      </c>
      <c r="E7" s="78" t="e">
        <f>Results!H44</f>
        <v>#DIV/0!</v>
      </c>
      <c r="F7" s="78" t="e">
        <f>Results!H56</f>
        <v>#DIV/0!</v>
      </c>
      <c r="G7" s="78" t="e">
        <f>Results!H68</f>
        <v>#DIV/0!</v>
      </c>
      <c r="H7" s="78" t="e">
        <f>Results!H80</f>
        <v>#DIV/0!</v>
      </c>
    </row>
    <row r="8" spans="1:8" ht="15" customHeight="1">
      <c r="A8" s="77">
        <v>7</v>
      </c>
      <c r="B8" s="78" t="e">
        <f>Results!H9</f>
        <v>#DIV/0!</v>
      </c>
      <c r="C8" s="78" t="e">
        <f>Results!H21</f>
        <v>#DIV/0!</v>
      </c>
      <c r="D8" s="78" t="e">
        <f>Results!H33</f>
        <v>#DIV/0!</v>
      </c>
      <c r="E8" s="78" t="e">
        <f>Results!H45</f>
        <v>#DIV/0!</v>
      </c>
      <c r="F8" s="78" t="e">
        <f>Results!H57</f>
        <v>#DIV/0!</v>
      </c>
      <c r="G8" s="78" t="e">
        <f>Results!H69</f>
        <v>#DIV/0!</v>
      </c>
      <c r="H8" s="78" t="e">
        <f>Results!H81</f>
        <v>#DIV/0!</v>
      </c>
    </row>
    <row r="9" spans="1:8" ht="15" customHeight="1">
      <c r="A9" s="77">
        <v>8</v>
      </c>
      <c r="B9" s="78" t="e">
        <f>Results!H10</f>
        <v>#DIV/0!</v>
      </c>
      <c r="C9" s="78" t="e">
        <f>Results!H22</f>
        <v>#DIV/0!</v>
      </c>
      <c r="D9" s="78" t="e">
        <f>Results!H34</f>
        <v>#DIV/0!</v>
      </c>
      <c r="E9" s="78" t="e">
        <f>Results!H46</f>
        <v>#DIV/0!</v>
      </c>
      <c r="F9" s="78" t="e">
        <f>Results!H58</f>
        <v>#DIV/0!</v>
      </c>
      <c r="G9" s="78" t="e">
        <f>Results!H70</f>
        <v>#DIV/0!</v>
      </c>
      <c r="H9" s="78" t="e">
        <f>Results!H82</f>
        <v>#DIV/0!</v>
      </c>
    </row>
    <row r="10" spans="1:8" ht="15" customHeight="1">
      <c r="A10" s="77">
        <v>9</v>
      </c>
      <c r="B10" s="78" t="e">
        <f>Results!H11</f>
        <v>#DIV/0!</v>
      </c>
      <c r="C10" s="78" t="e">
        <f>Results!H23</f>
        <v>#DIV/0!</v>
      </c>
      <c r="D10" s="78" t="e">
        <f>Results!H35</f>
        <v>#DIV/0!</v>
      </c>
      <c r="E10" s="78" t="e">
        <f>Results!H47</f>
        <v>#DIV/0!</v>
      </c>
      <c r="F10" s="78" t="e">
        <f>Results!H59</f>
        <v>#DIV/0!</v>
      </c>
      <c r="G10" s="78" t="e">
        <f>Results!H71</f>
        <v>#DIV/0!</v>
      </c>
      <c r="H10" s="78" t="e">
        <f>Results!H83</f>
        <v>#DIV/0!</v>
      </c>
    </row>
    <row r="11" spans="1:8" ht="15" customHeight="1">
      <c r="A11" s="77">
        <v>10</v>
      </c>
      <c r="B11" s="78" t="e">
        <f>Results!H12</f>
        <v>#DIV/0!</v>
      </c>
      <c r="C11" s="78" t="e">
        <f>Results!H24</f>
        <v>#DIV/0!</v>
      </c>
      <c r="D11" s="78" t="e">
        <f>Results!H36</f>
        <v>#DIV/0!</v>
      </c>
      <c r="E11" s="78" t="e">
        <f>Results!H48</f>
        <v>#DIV/0!</v>
      </c>
      <c r="F11" s="78" t="e">
        <f>Results!H60</f>
        <v>#DIV/0!</v>
      </c>
      <c r="G11" s="78" t="e">
        <f>Results!H72</f>
        <v>#DIV/0!</v>
      </c>
      <c r="H11" s="78" t="e">
        <f>Results!H84</f>
        <v>#DIV/0!</v>
      </c>
    </row>
    <row r="12" spans="1:8" ht="15" customHeight="1">
      <c r="A12" s="77">
        <v>11</v>
      </c>
      <c r="B12" s="78" t="e">
        <f>Results!H13</f>
        <v>#DIV/0!</v>
      </c>
      <c r="C12" s="78" t="e">
        <f>Results!H25</f>
        <v>#DIV/0!</v>
      </c>
      <c r="D12" s="78" t="e">
        <f>Results!H37</f>
        <v>#DIV/0!</v>
      </c>
      <c r="E12" s="78" t="e">
        <f>Results!H49</f>
        <v>#DIV/0!</v>
      </c>
      <c r="F12" s="78" t="e">
        <f>Results!H61</f>
        <v>#DIV/0!</v>
      </c>
      <c r="G12" s="78" t="e">
        <f>Results!H73</f>
        <v>#DIV/0!</v>
      </c>
      <c r="H12" s="78" t="e">
        <f>Results!H85</f>
        <v>#DIV/0!</v>
      </c>
    </row>
    <row r="13" spans="1:8" ht="15" customHeight="1">
      <c r="A13" s="77">
        <v>12</v>
      </c>
      <c r="B13" s="78" t="e">
        <f>Results!H14</f>
        <v>#DIV/0!</v>
      </c>
      <c r="C13" s="78" t="e">
        <f>Results!H26</f>
        <v>#DIV/0!</v>
      </c>
      <c r="D13" s="78" t="e">
        <f>Results!H38</f>
        <v>#DIV/0!</v>
      </c>
      <c r="E13" s="78" t="e">
        <f>Results!H50</f>
        <v>#DIV/0!</v>
      </c>
      <c r="F13" s="78" t="e">
        <f>Results!H62</f>
        <v>#DIV/0!</v>
      </c>
      <c r="G13" s="78" t="e">
        <f>Results!H74</f>
        <v>#DIV/0!</v>
      </c>
      <c r="H13" s="78" t="e">
        <f>Results!H86</f>
        <v>#DIV/0!</v>
      </c>
    </row>
    <row r="14" spans="1:8" ht="15" customHeight="1">
      <c r="A14" s="77">
        <v>1</v>
      </c>
      <c r="B14" s="78" t="e">
        <f>Results!H99</f>
        <v>#DIV/0!</v>
      </c>
      <c r="C14" s="78" t="e">
        <f>Results!H111</f>
        <v>#DIV/0!</v>
      </c>
      <c r="D14" s="78" t="e">
        <f>Results!H123</f>
        <v>#DIV/0!</v>
      </c>
      <c r="E14" s="78" t="e">
        <f>Results!H135</f>
        <v>#DIV/0!</v>
      </c>
      <c r="F14" s="78" t="e">
        <f>Results!H147</f>
        <v>#DIV/0!</v>
      </c>
      <c r="G14" s="78" t="e">
        <f>Results!H159</f>
        <v>#DIV/0!</v>
      </c>
      <c r="H14" s="78" t="e">
        <f>Results!H171</f>
        <v>#DIV/0!</v>
      </c>
    </row>
    <row r="15" spans="1:8" ht="15" customHeight="1">
      <c r="A15" s="77">
        <v>2</v>
      </c>
      <c r="B15" s="78" t="e">
        <f>Results!H100</f>
        <v>#DIV/0!</v>
      </c>
      <c r="C15" s="78" t="e">
        <f>Results!H112</f>
        <v>#DIV/0!</v>
      </c>
      <c r="D15" s="78" t="e">
        <f>Results!H124</f>
        <v>#DIV/0!</v>
      </c>
      <c r="E15" s="78" t="e">
        <f>Results!H136</f>
        <v>#DIV/0!</v>
      </c>
      <c r="F15" s="78" t="e">
        <f>Results!H148</f>
        <v>#DIV/0!</v>
      </c>
      <c r="G15" s="78" t="e">
        <f>Results!H160</f>
        <v>#DIV/0!</v>
      </c>
      <c r="H15" s="78" t="e">
        <f>Results!H172</f>
        <v>#DIV/0!</v>
      </c>
    </row>
    <row r="16" spans="1:8" ht="15" customHeight="1">
      <c r="A16" s="77">
        <v>3</v>
      </c>
      <c r="B16" s="78" t="e">
        <f>Results!H101</f>
        <v>#DIV/0!</v>
      </c>
      <c r="C16" s="78" t="e">
        <f>Results!H113</f>
        <v>#DIV/0!</v>
      </c>
      <c r="D16" s="78" t="e">
        <f>Results!H125</f>
        <v>#DIV/0!</v>
      </c>
      <c r="E16" s="78" t="e">
        <f>Results!H137</f>
        <v>#DIV/0!</v>
      </c>
      <c r="F16" s="78" t="e">
        <f>Results!H149</f>
        <v>#DIV/0!</v>
      </c>
      <c r="G16" s="78" t="e">
        <f>Results!H161</f>
        <v>#DIV/0!</v>
      </c>
      <c r="H16" s="78" t="e">
        <f>Results!H173</f>
        <v>#DIV/0!</v>
      </c>
    </row>
    <row r="17" spans="1:8" ht="15" customHeight="1">
      <c r="A17" s="77">
        <v>4</v>
      </c>
      <c r="B17" s="78" t="e">
        <f>Results!H102</f>
        <v>#DIV/0!</v>
      </c>
      <c r="C17" s="78" t="e">
        <f>Results!H114</f>
        <v>#DIV/0!</v>
      </c>
      <c r="D17" s="78" t="e">
        <f>Results!H126</f>
        <v>#DIV/0!</v>
      </c>
      <c r="E17" s="78" t="e">
        <f>Results!H138</f>
        <v>#DIV/0!</v>
      </c>
      <c r="F17" s="78" t="e">
        <f>Results!H150</f>
        <v>#DIV/0!</v>
      </c>
      <c r="G17" s="78" t="e">
        <f>Results!H162</f>
        <v>#DIV/0!</v>
      </c>
      <c r="H17" s="78" t="e">
        <f>Results!H174</f>
        <v>#DIV/0!</v>
      </c>
    </row>
    <row r="18" spans="1:8" ht="15" customHeight="1">
      <c r="A18" s="77">
        <v>5</v>
      </c>
      <c r="B18" s="78" t="e">
        <f>Results!H103</f>
        <v>#DIV/0!</v>
      </c>
      <c r="C18" s="78" t="e">
        <f>Results!H115</f>
        <v>#DIV/0!</v>
      </c>
      <c r="D18" s="78" t="e">
        <f>Results!H127</f>
        <v>#DIV/0!</v>
      </c>
      <c r="E18" s="78" t="e">
        <f>Results!H139</f>
        <v>#DIV/0!</v>
      </c>
      <c r="F18" s="78" t="e">
        <f>Results!H151</f>
        <v>#DIV/0!</v>
      </c>
      <c r="G18" s="78" t="e">
        <f>Results!H163</f>
        <v>#DIV/0!</v>
      </c>
      <c r="H18" s="78" t="e">
        <f>Results!H175</f>
        <v>#DIV/0!</v>
      </c>
    </row>
    <row r="19" spans="1:8" ht="15" customHeight="1">
      <c r="A19" s="77">
        <v>6</v>
      </c>
      <c r="B19" s="78" t="e">
        <f>Results!H104</f>
        <v>#DIV/0!</v>
      </c>
      <c r="C19" s="78" t="e">
        <f>Results!H116</f>
        <v>#DIV/0!</v>
      </c>
      <c r="D19" s="78" t="e">
        <f>Results!H128</f>
        <v>#DIV/0!</v>
      </c>
      <c r="E19" s="78" t="e">
        <f>Results!H140</f>
        <v>#DIV/0!</v>
      </c>
      <c r="F19" s="78" t="e">
        <f>Results!H152</f>
        <v>#DIV/0!</v>
      </c>
      <c r="G19" s="78" t="e">
        <f>Results!H164</f>
        <v>#DIV/0!</v>
      </c>
      <c r="H19" s="78" t="e">
        <f>Results!H176</f>
        <v>#DIV/0!</v>
      </c>
    </row>
    <row r="20" spans="1:8" ht="15" customHeight="1">
      <c r="A20" s="77">
        <v>7</v>
      </c>
      <c r="B20" s="78" t="e">
        <f>Results!H105</f>
        <v>#DIV/0!</v>
      </c>
      <c r="C20" s="78" t="e">
        <f>Results!H117</f>
        <v>#DIV/0!</v>
      </c>
      <c r="D20" s="78" t="e">
        <f>Results!H129</f>
        <v>#DIV/0!</v>
      </c>
      <c r="E20" s="78" t="e">
        <f>Results!H141</f>
        <v>#DIV/0!</v>
      </c>
      <c r="F20" s="78" t="e">
        <f>Results!H153</f>
        <v>#DIV/0!</v>
      </c>
      <c r="G20" s="78" t="e">
        <f>Results!H165</f>
        <v>#DIV/0!</v>
      </c>
      <c r="H20" s="78" t="e">
        <f>Results!H177</f>
        <v>#DIV/0!</v>
      </c>
    </row>
    <row r="21" spans="1:8" ht="15" customHeight="1">
      <c r="A21" s="77">
        <v>8</v>
      </c>
      <c r="B21" s="78" t="e">
        <f>Results!H106</f>
        <v>#DIV/0!</v>
      </c>
      <c r="C21" s="78" t="e">
        <f>Results!H118</f>
        <v>#DIV/0!</v>
      </c>
      <c r="D21" s="78" t="e">
        <f>Results!H130</f>
        <v>#DIV/0!</v>
      </c>
      <c r="E21" s="78" t="e">
        <f>Results!H142</f>
        <v>#DIV/0!</v>
      </c>
      <c r="F21" s="78" t="e">
        <f>Results!H154</f>
        <v>#DIV/0!</v>
      </c>
      <c r="G21" s="78" t="e">
        <f>Results!H166</f>
        <v>#DIV/0!</v>
      </c>
      <c r="H21" s="78" t="e">
        <f>Results!H178</f>
        <v>#DIV/0!</v>
      </c>
    </row>
    <row r="22" spans="1:8" ht="15" customHeight="1">
      <c r="A22" s="77">
        <v>9</v>
      </c>
      <c r="B22" s="78" t="e">
        <f>Results!H107</f>
        <v>#DIV/0!</v>
      </c>
      <c r="C22" s="78" t="e">
        <f>Results!H119</f>
        <v>#DIV/0!</v>
      </c>
      <c r="D22" s="78" t="e">
        <f>Results!H131</f>
        <v>#DIV/0!</v>
      </c>
      <c r="E22" s="78" t="e">
        <f>Results!H143</f>
        <v>#DIV/0!</v>
      </c>
      <c r="F22" s="78" t="e">
        <f>Results!H155</f>
        <v>#DIV/0!</v>
      </c>
      <c r="G22" s="78" t="e">
        <f>Results!H167</f>
        <v>#DIV/0!</v>
      </c>
      <c r="H22" s="78" t="e">
        <f>Results!H179</f>
        <v>#DIV/0!</v>
      </c>
    </row>
    <row r="23" spans="1:8" ht="15" customHeight="1">
      <c r="A23" s="77">
        <v>10</v>
      </c>
      <c r="B23" s="78" t="e">
        <f>Results!H108</f>
        <v>#DIV/0!</v>
      </c>
      <c r="C23" s="78" t="e">
        <f>Results!H120</f>
        <v>#DIV/0!</v>
      </c>
      <c r="D23" s="78" t="e">
        <f>Results!H132</f>
        <v>#DIV/0!</v>
      </c>
      <c r="E23" s="78" t="e">
        <f>Results!H144</f>
        <v>#DIV/0!</v>
      </c>
      <c r="F23" s="78" t="e">
        <f>Results!H156</f>
        <v>#DIV/0!</v>
      </c>
      <c r="G23" s="78" t="e">
        <f>Results!H168</f>
        <v>#DIV/0!</v>
      </c>
      <c r="H23" s="78" t="e">
        <f>Results!H180</f>
        <v>#DIV/0!</v>
      </c>
    </row>
    <row r="24" spans="1:8" ht="15" customHeight="1">
      <c r="A24" s="77">
        <v>11</v>
      </c>
      <c r="B24" s="78" t="e">
        <f>Results!H109</f>
        <v>#DIV/0!</v>
      </c>
      <c r="C24" s="78" t="e">
        <f>Results!H121</f>
        <v>#DIV/0!</v>
      </c>
      <c r="D24" s="78" t="e">
        <f>Results!H133</f>
        <v>#DIV/0!</v>
      </c>
      <c r="E24" s="78" t="e">
        <f>Results!H145</f>
        <v>#DIV/0!</v>
      </c>
      <c r="F24" s="78" t="e">
        <f>Results!H157</f>
        <v>#DIV/0!</v>
      </c>
      <c r="G24" s="78" t="e">
        <f>Results!H169</f>
        <v>#DIV/0!</v>
      </c>
      <c r="H24" s="78" t="e">
        <f>Results!H181</f>
        <v>#DIV/0!</v>
      </c>
    </row>
    <row r="25" spans="1:8" ht="15" customHeight="1">
      <c r="A25" s="77">
        <v>12</v>
      </c>
      <c r="B25" s="78" t="e">
        <f>Results!H110</f>
        <v>#DIV/0!</v>
      </c>
      <c r="C25" s="78" t="e">
        <f>Results!H122</f>
        <v>#DIV/0!</v>
      </c>
      <c r="D25" s="78" t="e">
        <f>Results!H134</f>
        <v>#DIV/0!</v>
      </c>
      <c r="E25" s="78" t="e">
        <f>Results!H146</f>
        <v>#DIV/0!</v>
      </c>
      <c r="F25" s="78" t="e">
        <f>Results!H158</f>
        <v>#DIV/0!</v>
      </c>
      <c r="G25" s="78" t="e">
        <f>Results!H170</f>
        <v>#DIV/0!</v>
      </c>
      <c r="H25" s="78"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fRule type="cellIs" priority="4" dxfId="7" operator="lessThan" stopIfTrue="1">
      <formula>-10</formula>
    </cfRule>
    <cfRule type="cellIs" priority="5" dxfId="8" operator="greaterThan" stopIfTrue="1">
      <formula>10</formula>
    </cfRule>
    <cfRule type="colorScale" priority="6">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